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\\nas\Public\01 -AUTOPRODUCCION DE VIVIENDA\01 - CONSTRUYES\00 - FOVISSSTE\13 - Instructivos Técnicos\Formatos\"/>
    </mc:Choice>
  </mc:AlternateContent>
  <xr:revisionPtr revIDLastSave="0" documentId="13_ncr:1_{4BA3F98B-AA03-4CF3-8132-3E8569D982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UMEN" sheetId="4" r:id="rId1"/>
    <sheet name="PROGRAMA FISICO FINANCIERO" sheetId="5" r:id="rId2"/>
    <sheet name="PRESUPUESTO" sheetId="2" r:id="rId3"/>
    <sheet name="CRITERIOS DE LAS PARTIDA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" l="1"/>
  <c r="AI11" i="2" s="1"/>
  <c r="AI10" i="2" s="1"/>
  <c r="O11" i="2" l="1"/>
  <c r="O10" i="2" s="1"/>
  <c r="S11" i="2"/>
  <c r="S10" i="2" s="1"/>
  <c r="W11" i="2"/>
  <c r="W10" i="2" s="1"/>
  <c r="AM11" i="2"/>
  <c r="AM10" i="2" s="1"/>
  <c r="AE11" i="2"/>
  <c r="AE10" i="2" s="1"/>
  <c r="AQ11" i="2"/>
  <c r="AQ10" i="2" s="1"/>
  <c r="AA11" i="2"/>
  <c r="AA10" i="2" s="1"/>
  <c r="G84" i="2"/>
  <c r="E9" i="5"/>
  <c r="E8" i="5"/>
  <c r="C12" i="5"/>
  <c r="C11" i="5"/>
  <c r="C9" i="5"/>
  <c r="C8" i="5"/>
  <c r="C7" i="5"/>
  <c r="B46" i="5"/>
  <c r="C43" i="5"/>
  <c r="C42" i="5"/>
  <c r="E43" i="5"/>
  <c r="E42" i="5"/>
  <c r="AQ84" i="2" l="1"/>
  <c r="AI84" i="2"/>
  <c r="AA84" i="2"/>
  <c r="W84" i="2"/>
  <c r="AM84" i="2"/>
  <c r="AE84" i="2"/>
  <c r="S84" i="2"/>
  <c r="O84" i="2"/>
  <c r="K84" i="2"/>
  <c r="G72" i="2"/>
  <c r="G73" i="2"/>
  <c r="G74" i="2"/>
  <c r="G75" i="2"/>
  <c r="G76" i="2"/>
  <c r="G77" i="2"/>
  <c r="G78" i="2"/>
  <c r="G79" i="2"/>
  <c r="G80" i="2"/>
  <c r="G29" i="2"/>
  <c r="G30" i="2"/>
  <c r="G31" i="2"/>
  <c r="G32" i="2"/>
  <c r="G33" i="2"/>
  <c r="G34" i="2"/>
  <c r="G35" i="2"/>
  <c r="G36" i="2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7" i="5"/>
  <c r="G69" i="2"/>
  <c r="AQ34" i="2" l="1"/>
  <c r="AI34" i="2"/>
  <c r="O34" i="2"/>
  <c r="AM34" i="2"/>
  <c r="W34" i="2"/>
  <c r="AA34" i="2"/>
  <c r="AE34" i="2"/>
  <c r="S34" i="2"/>
  <c r="AQ30" i="2"/>
  <c r="AI30" i="2"/>
  <c r="O30" i="2"/>
  <c r="AA30" i="2"/>
  <c r="AM30" i="2"/>
  <c r="AE30" i="2"/>
  <c r="S30" i="2"/>
  <c r="W30" i="2"/>
  <c r="AE78" i="2"/>
  <c r="AQ78" i="2"/>
  <c r="AI78" i="2"/>
  <c r="O78" i="2"/>
  <c r="AM78" i="2"/>
  <c r="AA78" i="2"/>
  <c r="S78" i="2"/>
  <c r="W78" i="2"/>
  <c r="AE74" i="2"/>
  <c r="AQ74" i="2"/>
  <c r="AI74" i="2"/>
  <c r="O74" i="2"/>
  <c r="S74" i="2"/>
  <c r="W74" i="2"/>
  <c r="AM74" i="2"/>
  <c r="AA74" i="2"/>
  <c r="AM33" i="2"/>
  <c r="AQ33" i="2"/>
  <c r="AI33" i="2"/>
  <c r="AA33" i="2"/>
  <c r="W33" i="2"/>
  <c r="AE33" i="2"/>
  <c r="O33" i="2"/>
  <c r="S33" i="2"/>
  <c r="AM29" i="2"/>
  <c r="AQ29" i="2"/>
  <c r="AI29" i="2"/>
  <c r="AA29" i="2"/>
  <c r="W29" i="2"/>
  <c r="AE29" i="2"/>
  <c r="S29" i="2"/>
  <c r="O29" i="2"/>
  <c r="AM77" i="2"/>
  <c r="AQ77" i="2"/>
  <c r="AE77" i="2"/>
  <c r="AI77" i="2"/>
  <c r="AA77" i="2"/>
  <c r="O77" i="2"/>
  <c r="S77" i="2"/>
  <c r="W77" i="2"/>
  <c r="AM73" i="2"/>
  <c r="AI73" i="2"/>
  <c r="AQ73" i="2"/>
  <c r="AA73" i="2"/>
  <c r="O73" i="2"/>
  <c r="S73" i="2"/>
  <c r="AE73" i="2"/>
  <c r="W73" i="2"/>
  <c r="AM36" i="2"/>
  <c r="AI36" i="2"/>
  <c r="AE36" i="2"/>
  <c r="AQ36" i="2"/>
  <c r="S36" i="2"/>
  <c r="O36" i="2"/>
  <c r="AA36" i="2"/>
  <c r="W36" i="2"/>
  <c r="AM32" i="2"/>
  <c r="AQ32" i="2"/>
  <c r="AE32" i="2"/>
  <c r="AI32" i="2"/>
  <c r="S32" i="2"/>
  <c r="O32" i="2"/>
  <c r="AA32" i="2"/>
  <c r="W32" i="2"/>
  <c r="AM80" i="2"/>
  <c r="S80" i="2"/>
  <c r="AI80" i="2"/>
  <c r="W80" i="2"/>
  <c r="AE80" i="2"/>
  <c r="AQ80" i="2"/>
  <c r="AA80" i="2"/>
  <c r="O80" i="2"/>
  <c r="AM76" i="2"/>
  <c r="S76" i="2"/>
  <c r="AQ76" i="2"/>
  <c r="AE76" i="2"/>
  <c r="W76" i="2"/>
  <c r="AI76" i="2"/>
  <c r="AA76" i="2"/>
  <c r="O76" i="2"/>
  <c r="AM72" i="2"/>
  <c r="AE72" i="2"/>
  <c r="S72" i="2"/>
  <c r="AQ72" i="2"/>
  <c r="AA72" i="2"/>
  <c r="O72" i="2"/>
  <c r="AI72" i="2"/>
  <c r="W72" i="2"/>
  <c r="AQ69" i="2"/>
  <c r="AI69" i="2"/>
  <c r="AM69" i="2"/>
  <c r="AA69" i="2"/>
  <c r="W69" i="2"/>
  <c r="S69" i="2"/>
  <c r="O69" i="2"/>
  <c r="AE69" i="2"/>
  <c r="AM35" i="2"/>
  <c r="W35" i="2"/>
  <c r="S35" i="2"/>
  <c r="AA35" i="2"/>
  <c r="AQ35" i="2"/>
  <c r="AE35" i="2"/>
  <c r="O35" i="2"/>
  <c r="AI35" i="2"/>
  <c r="W31" i="2"/>
  <c r="S31" i="2"/>
  <c r="AQ31" i="2"/>
  <c r="AM31" i="2"/>
  <c r="AE31" i="2"/>
  <c r="AI31" i="2"/>
  <c r="O31" i="2"/>
  <c r="AA31" i="2"/>
  <c r="AQ79" i="2"/>
  <c r="AI79" i="2"/>
  <c r="AM79" i="2"/>
  <c r="AA79" i="2"/>
  <c r="W79" i="2"/>
  <c r="S79" i="2"/>
  <c r="O79" i="2"/>
  <c r="AE79" i="2"/>
  <c r="AQ75" i="2"/>
  <c r="AI75" i="2"/>
  <c r="AA75" i="2"/>
  <c r="W75" i="2"/>
  <c r="AE75" i="2"/>
  <c r="AM75" i="2"/>
  <c r="S75" i="2"/>
  <c r="O75" i="2"/>
  <c r="K36" i="2"/>
  <c r="K32" i="2"/>
  <c r="K80" i="2"/>
  <c r="K76" i="2"/>
  <c r="K72" i="2"/>
  <c r="K69" i="2"/>
  <c r="K35" i="2"/>
  <c r="K31" i="2"/>
  <c r="K79" i="2"/>
  <c r="K75" i="2"/>
  <c r="K34" i="2"/>
  <c r="K30" i="2"/>
  <c r="K78" i="2"/>
  <c r="K74" i="2"/>
  <c r="K33" i="2"/>
  <c r="K29" i="2"/>
  <c r="K77" i="2"/>
  <c r="K73" i="2"/>
  <c r="G71" i="2"/>
  <c r="G127" i="2"/>
  <c r="G124" i="2"/>
  <c r="G121" i="2"/>
  <c r="G120" i="2"/>
  <c r="G117" i="2"/>
  <c r="G114" i="2"/>
  <c r="G111" i="2"/>
  <c r="G110" i="2"/>
  <c r="G109" i="2"/>
  <c r="G106" i="2"/>
  <c r="G103" i="2"/>
  <c r="G102" i="2"/>
  <c r="G99" i="2"/>
  <c r="G98" i="2"/>
  <c r="G97" i="2"/>
  <c r="G96" i="2"/>
  <c r="G95" i="2"/>
  <c r="G94" i="2"/>
  <c r="G93" i="2"/>
  <c r="G90" i="2"/>
  <c r="G89" i="2"/>
  <c r="G88" i="2"/>
  <c r="G87" i="2"/>
  <c r="G83" i="2"/>
  <c r="G68" i="2"/>
  <c r="G67" i="2"/>
  <c r="G66" i="2"/>
  <c r="G65" i="2"/>
  <c r="G64" i="2"/>
  <c r="G63" i="2"/>
  <c r="G62" i="2"/>
  <c r="G61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1" i="2"/>
  <c r="G40" i="2"/>
  <c r="G39" i="2"/>
  <c r="G38" i="2"/>
  <c r="G37" i="2"/>
  <c r="G26" i="2"/>
  <c r="G25" i="2"/>
  <c r="G24" i="2"/>
  <c r="G23" i="2"/>
  <c r="G22" i="2"/>
  <c r="G21" i="2"/>
  <c r="G20" i="2"/>
  <c r="G19" i="2"/>
  <c r="G18" i="2"/>
  <c r="G15" i="2"/>
  <c r="G14" i="2"/>
  <c r="W71" i="2" l="1"/>
  <c r="AM19" i="2"/>
  <c r="AQ19" i="2"/>
  <c r="AI19" i="2"/>
  <c r="AA19" i="2"/>
  <c r="AE19" i="2"/>
  <c r="S19" i="2"/>
  <c r="O19" i="2"/>
  <c r="W19" i="2"/>
  <c r="AM23" i="2"/>
  <c r="AQ23" i="2"/>
  <c r="AA23" i="2"/>
  <c r="AE23" i="2"/>
  <c r="S23" i="2"/>
  <c r="O23" i="2"/>
  <c r="AI23" i="2"/>
  <c r="W23" i="2"/>
  <c r="AM37" i="2"/>
  <c r="AQ37" i="2"/>
  <c r="AI37" i="2"/>
  <c r="AA37" i="2"/>
  <c r="AE37" i="2"/>
  <c r="S37" i="2"/>
  <c r="O37" i="2"/>
  <c r="W37" i="2"/>
  <c r="AM41" i="2"/>
  <c r="AE41" i="2"/>
  <c r="AQ41" i="2"/>
  <c r="AI41" i="2"/>
  <c r="AA41" i="2"/>
  <c r="S41" i="2"/>
  <c r="O41" i="2"/>
  <c r="W41" i="2"/>
  <c r="AE47" i="2"/>
  <c r="AQ47" i="2"/>
  <c r="AI47" i="2"/>
  <c r="AA47" i="2"/>
  <c r="O47" i="2"/>
  <c r="AM47" i="2"/>
  <c r="S47" i="2"/>
  <c r="W47" i="2"/>
  <c r="AE51" i="2"/>
  <c r="AQ51" i="2"/>
  <c r="AI51" i="2"/>
  <c r="AA51" i="2"/>
  <c r="O51" i="2"/>
  <c r="AM51" i="2"/>
  <c r="W51" i="2"/>
  <c r="S51" i="2"/>
  <c r="AE55" i="2"/>
  <c r="AQ55" i="2"/>
  <c r="AI55" i="2"/>
  <c r="AA55" i="2"/>
  <c r="O55" i="2"/>
  <c r="W55" i="2"/>
  <c r="AM55" i="2"/>
  <c r="S55" i="2"/>
  <c r="AQ61" i="2"/>
  <c r="AI61" i="2"/>
  <c r="AM61" i="2"/>
  <c r="AA61" i="2"/>
  <c r="W61" i="2"/>
  <c r="AE61" i="2"/>
  <c r="S61" i="2"/>
  <c r="O61" i="2"/>
  <c r="AQ65" i="2"/>
  <c r="AI65" i="2"/>
  <c r="AE65" i="2"/>
  <c r="AA65" i="2"/>
  <c r="W65" i="2"/>
  <c r="AM65" i="2"/>
  <c r="S65" i="2"/>
  <c r="O65" i="2"/>
  <c r="AE83" i="2"/>
  <c r="AE82" i="2" s="1"/>
  <c r="AQ83" i="2"/>
  <c r="AQ82" i="2" s="1"/>
  <c r="AI83" i="2"/>
  <c r="AI82" i="2" s="1"/>
  <c r="O83" i="2"/>
  <c r="O82" i="2" s="1"/>
  <c r="AM83" i="2"/>
  <c r="AM82" i="2" s="1"/>
  <c r="AA83" i="2"/>
  <c r="AA82" i="2" s="1"/>
  <c r="S83" i="2"/>
  <c r="S82" i="2" s="1"/>
  <c r="W83" i="2"/>
  <c r="W82" i="2" s="1"/>
  <c r="AQ90" i="2"/>
  <c r="AI90" i="2"/>
  <c r="AM90" i="2"/>
  <c r="AA90" i="2"/>
  <c r="W90" i="2"/>
  <c r="AE90" i="2"/>
  <c r="S90" i="2"/>
  <c r="O90" i="2"/>
  <c r="AQ96" i="2"/>
  <c r="AI96" i="2"/>
  <c r="AE96" i="2"/>
  <c r="AA96" i="2"/>
  <c r="S96" i="2"/>
  <c r="W96" i="2"/>
  <c r="AM96" i="2"/>
  <c r="O96" i="2"/>
  <c r="AM102" i="2"/>
  <c r="AI102" i="2"/>
  <c r="AE102" i="2"/>
  <c r="W102" i="2"/>
  <c r="O102" i="2"/>
  <c r="AQ102" i="2"/>
  <c r="AA102" i="2"/>
  <c r="S102" i="2"/>
  <c r="AI110" i="2"/>
  <c r="AM110" i="2"/>
  <c r="AE110" i="2"/>
  <c r="AQ110" i="2"/>
  <c r="S110" i="2"/>
  <c r="W110" i="2"/>
  <c r="AA110" i="2"/>
  <c r="O110" i="2"/>
  <c r="AQ120" i="2"/>
  <c r="W120" i="2"/>
  <c r="AI120" i="2"/>
  <c r="AE120" i="2"/>
  <c r="S120" i="2"/>
  <c r="AM120" i="2"/>
  <c r="AA120" i="2"/>
  <c r="AA119" i="2" s="1"/>
  <c r="O120" i="2"/>
  <c r="AQ14" i="2"/>
  <c r="AM14" i="2"/>
  <c r="AI14" i="2"/>
  <c r="AI13" i="2" s="1"/>
  <c r="W14" i="2"/>
  <c r="AA14" i="2"/>
  <c r="S14" i="2"/>
  <c r="AE14" i="2"/>
  <c r="O14" i="2"/>
  <c r="AQ20" i="2"/>
  <c r="AI20" i="2"/>
  <c r="O20" i="2"/>
  <c r="W20" i="2"/>
  <c r="AA20" i="2"/>
  <c r="AM20" i="2"/>
  <c r="AE20" i="2"/>
  <c r="S20" i="2"/>
  <c r="AQ24" i="2"/>
  <c r="AI24" i="2"/>
  <c r="O24" i="2"/>
  <c r="AM24" i="2"/>
  <c r="AE24" i="2"/>
  <c r="S24" i="2"/>
  <c r="W24" i="2"/>
  <c r="AA24" i="2"/>
  <c r="AQ38" i="2"/>
  <c r="AI38" i="2"/>
  <c r="O38" i="2"/>
  <c r="W38" i="2"/>
  <c r="AA38" i="2"/>
  <c r="AM38" i="2"/>
  <c r="AE38" i="2"/>
  <c r="S38" i="2"/>
  <c r="AQ44" i="2"/>
  <c r="AI44" i="2"/>
  <c r="AM44" i="2"/>
  <c r="W44" i="2"/>
  <c r="S44" i="2"/>
  <c r="O44" i="2"/>
  <c r="AE44" i="2"/>
  <c r="AA44" i="2"/>
  <c r="AQ48" i="2"/>
  <c r="AI48" i="2"/>
  <c r="AE48" i="2"/>
  <c r="W48" i="2"/>
  <c r="S48" i="2"/>
  <c r="AM48" i="2"/>
  <c r="AA48" i="2"/>
  <c r="O48" i="2"/>
  <c r="AQ52" i="2"/>
  <c r="AI52" i="2"/>
  <c r="AM52" i="2"/>
  <c r="W52" i="2"/>
  <c r="S52" i="2"/>
  <c r="AE52" i="2"/>
  <c r="AA52" i="2"/>
  <c r="O52" i="2"/>
  <c r="AQ56" i="2"/>
  <c r="AI56" i="2"/>
  <c r="W56" i="2"/>
  <c r="S56" i="2"/>
  <c r="AM56" i="2"/>
  <c r="AE56" i="2"/>
  <c r="AA56" i="2"/>
  <c r="O56" i="2"/>
  <c r="AI62" i="2"/>
  <c r="AM62" i="2"/>
  <c r="S62" i="2"/>
  <c r="W62" i="2"/>
  <c r="AQ62" i="2"/>
  <c r="AE62" i="2"/>
  <c r="AA62" i="2"/>
  <c r="O62" i="2"/>
  <c r="AI66" i="2"/>
  <c r="AM66" i="2"/>
  <c r="S66" i="2"/>
  <c r="AQ66" i="2"/>
  <c r="AA66" i="2"/>
  <c r="O66" i="2"/>
  <c r="AE66" i="2"/>
  <c r="W66" i="2"/>
  <c r="AI87" i="2"/>
  <c r="AM87" i="2"/>
  <c r="AE87" i="2"/>
  <c r="AE86" i="2" s="1"/>
  <c r="S87" i="2"/>
  <c r="AQ87" i="2"/>
  <c r="AA87" i="2"/>
  <c r="O87" i="2"/>
  <c r="W87" i="2"/>
  <c r="AI93" i="2"/>
  <c r="AM93" i="2"/>
  <c r="AE93" i="2"/>
  <c r="O93" i="2"/>
  <c r="AQ93" i="2"/>
  <c r="AA93" i="2"/>
  <c r="S93" i="2"/>
  <c r="W93" i="2"/>
  <c r="AI97" i="2"/>
  <c r="AM97" i="2"/>
  <c r="AE97" i="2"/>
  <c r="AQ97" i="2"/>
  <c r="O97" i="2"/>
  <c r="AA97" i="2"/>
  <c r="S97" i="2"/>
  <c r="W97" i="2"/>
  <c r="AM103" i="2"/>
  <c r="AI103" i="2"/>
  <c r="AI101" i="2" s="1"/>
  <c r="AE103" i="2"/>
  <c r="O103" i="2"/>
  <c r="AQ103" i="2"/>
  <c r="AA103" i="2"/>
  <c r="S103" i="2"/>
  <c r="W103" i="2"/>
  <c r="AM111" i="2"/>
  <c r="AE111" i="2"/>
  <c r="AQ111" i="2"/>
  <c r="AQ108" i="2" s="1"/>
  <c r="O111" i="2"/>
  <c r="W111" i="2"/>
  <c r="AA111" i="2"/>
  <c r="AI111" i="2"/>
  <c r="S111" i="2"/>
  <c r="AQ121" i="2"/>
  <c r="AI121" i="2"/>
  <c r="AE121" i="2"/>
  <c r="AA121" i="2"/>
  <c r="W121" i="2"/>
  <c r="S121" i="2"/>
  <c r="AM121" i="2"/>
  <c r="O121" i="2"/>
  <c r="AI71" i="2"/>
  <c r="S71" i="2"/>
  <c r="AE71" i="2"/>
  <c r="AQ71" i="2"/>
  <c r="AI15" i="2"/>
  <c r="W15" i="2"/>
  <c r="S15" i="2"/>
  <c r="S13" i="2" s="1"/>
  <c r="O15" i="2"/>
  <c r="AM15" i="2"/>
  <c r="AA15" i="2"/>
  <c r="AA13" i="2" s="1"/>
  <c r="AQ15" i="2"/>
  <c r="AE15" i="2"/>
  <c r="AI21" i="2"/>
  <c r="W21" i="2"/>
  <c r="S21" i="2"/>
  <c r="AQ21" i="2"/>
  <c r="AA21" i="2"/>
  <c r="AM21" i="2"/>
  <c r="AE21" i="2"/>
  <c r="O21" i="2"/>
  <c r="AI25" i="2"/>
  <c r="AM25" i="2"/>
  <c r="W25" i="2"/>
  <c r="S25" i="2"/>
  <c r="O25" i="2"/>
  <c r="AA25" i="2"/>
  <c r="AQ25" i="2"/>
  <c r="AE25" i="2"/>
  <c r="W39" i="2"/>
  <c r="S39" i="2"/>
  <c r="AQ39" i="2"/>
  <c r="AA39" i="2"/>
  <c r="AM39" i="2"/>
  <c r="AI39" i="2"/>
  <c r="AE39" i="2"/>
  <c r="O39" i="2"/>
  <c r="AM45" i="2"/>
  <c r="AI45" i="2"/>
  <c r="AE45" i="2"/>
  <c r="W45" i="2"/>
  <c r="AA45" i="2"/>
  <c r="AQ45" i="2"/>
  <c r="S45" i="2"/>
  <c r="O45" i="2"/>
  <c r="AM49" i="2"/>
  <c r="AQ49" i="2"/>
  <c r="S49" i="2"/>
  <c r="O49" i="2"/>
  <c r="AE49" i="2"/>
  <c r="W49" i="2"/>
  <c r="AI49" i="2"/>
  <c r="AA49" i="2"/>
  <c r="AM53" i="2"/>
  <c r="AE53" i="2"/>
  <c r="AA53" i="2"/>
  <c r="AQ53" i="2"/>
  <c r="AI53" i="2"/>
  <c r="S53" i="2"/>
  <c r="O53" i="2"/>
  <c r="W53" i="2"/>
  <c r="AM57" i="2"/>
  <c r="AQ57" i="2"/>
  <c r="AI57" i="2"/>
  <c r="W57" i="2"/>
  <c r="AE57" i="2"/>
  <c r="AA57" i="2"/>
  <c r="S57" i="2"/>
  <c r="O57" i="2"/>
  <c r="AM63" i="2"/>
  <c r="W63" i="2"/>
  <c r="AQ63" i="2"/>
  <c r="AI63" i="2"/>
  <c r="AE63" i="2"/>
  <c r="AA63" i="2"/>
  <c r="O63" i="2"/>
  <c r="S63" i="2"/>
  <c r="AM67" i="2"/>
  <c r="AQ67" i="2"/>
  <c r="AE67" i="2"/>
  <c r="S67" i="2"/>
  <c r="AI67" i="2"/>
  <c r="W67" i="2"/>
  <c r="AA67" i="2"/>
  <c r="O67" i="2"/>
  <c r="AM88" i="2"/>
  <c r="AE88" i="2"/>
  <c r="AQ88" i="2"/>
  <c r="S88" i="2"/>
  <c r="W88" i="2"/>
  <c r="AI88" i="2"/>
  <c r="AA88" i="2"/>
  <c r="O88" i="2"/>
  <c r="AM94" i="2"/>
  <c r="AE94" i="2"/>
  <c r="O94" i="2"/>
  <c r="AI94" i="2"/>
  <c r="AQ94" i="2"/>
  <c r="AA94" i="2"/>
  <c r="S94" i="2"/>
  <c r="W94" i="2"/>
  <c r="AM98" i="2"/>
  <c r="AE98" i="2"/>
  <c r="AQ98" i="2"/>
  <c r="O98" i="2"/>
  <c r="AI98" i="2"/>
  <c r="AA98" i="2"/>
  <c r="S98" i="2"/>
  <c r="W98" i="2"/>
  <c r="AQ106" i="2"/>
  <c r="AQ105" i="2" s="1"/>
  <c r="AI106" i="2"/>
  <c r="AI105" i="2" s="1"/>
  <c r="AA106" i="2"/>
  <c r="AA105" i="2" s="1"/>
  <c r="W106" i="2"/>
  <c r="W105" i="2" s="1"/>
  <c r="AM106" i="2"/>
  <c r="AM105" i="2" s="1"/>
  <c r="S106" i="2"/>
  <c r="S105" i="2" s="1"/>
  <c r="O106" i="2"/>
  <c r="O105" i="2" s="1"/>
  <c r="AE106" i="2"/>
  <c r="AE105" i="2" s="1"/>
  <c r="AQ114" i="2"/>
  <c r="AQ113" i="2" s="1"/>
  <c r="AM114" i="2"/>
  <c r="AM113" i="2" s="1"/>
  <c r="AA114" i="2"/>
  <c r="AA113" i="2" s="1"/>
  <c r="AE114" i="2"/>
  <c r="AE113" i="2" s="1"/>
  <c r="O114" i="2"/>
  <c r="O113" i="2" s="1"/>
  <c r="AI114" i="2"/>
  <c r="AI113" i="2" s="1"/>
  <c r="S114" i="2"/>
  <c r="S113" i="2" s="1"/>
  <c r="W114" i="2"/>
  <c r="W113" i="2" s="1"/>
  <c r="AM124" i="2"/>
  <c r="AM123" i="2" s="1"/>
  <c r="AI124" i="2"/>
  <c r="AI123" i="2" s="1"/>
  <c r="AE124" i="2"/>
  <c r="AE123" i="2" s="1"/>
  <c r="AQ124" i="2"/>
  <c r="AQ123" i="2" s="1"/>
  <c r="S124" i="2"/>
  <c r="S123" i="2" s="1"/>
  <c r="O124" i="2"/>
  <c r="O123" i="2" s="1"/>
  <c r="AA124" i="2"/>
  <c r="AA123" i="2" s="1"/>
  <c r="W124" i="2"/>
  <c r="W123" i="2" s="1"/>
  <c r="K71" i="2"/>
  <c r="AM18" i="2"/>
  <c r="AE18" i="2"/>
  <c r="AQ18" i="2"/>
  <c r="AI18" i="2"/>
  <c r="S18" i="2"/>
  <c r="O18" i="2"/>
  <c r="O17" i="2" s="1"/>
  <c r="AA18" i="2"/>
  <c r="W18" i="2"/>
  <c r="AM22" i="2"/>
  <c r="AQ22" i="2"/>
  <c r="AE22" i="2"/>
  <c r="AI22" i="2"/>
  <c r="AA22" i="2"/>
  <c r="W22" i="2"/>
  <c r="S22" i="2"/>
  <c r="O22" i="2"/>
  <c r="AM26" i="2"/>
  <c r="AE26" i="2"/>
  <c r="AA26" i="2"/>
  <c r="W26" i="2"/>
  <c r="AQ26" i="2"/>
  <c r="AI26" i="2"/>
  <c r="S26" i="2"/>
  <c r="O26" i="2"/>
  <c r="AM40" i="2"/>
  <c r="AQ40" i="2"/>
  <c r="AE40" i="2"/>
  <c r="AA40" i="2"/>
  <c r="W40" i="2"/>
  <c r="AI40" i="2"/>
  <c r="AI28" i="2" s="1"/>
  <c r="S40" i="2"/>
  <c r="O40" i="2"/>
  <c r="AM46" i="2"/>
  <c r="AI46" i="2"/>
  <c r="W46" i="2"/>
  <c r="AA46" i="2"/>
  <c r="AQ46" i="2"/>
  <c r="S46" i="2"/>
  <c r="O46" i="2"/>
  <c r="AE46" i="2"/>
  <c r="AM50" i="2"/>
  <c r="AQ50" i="2"/>
  <c r="AE50" i="2"/>
  <c r="W50" i="2"/>
  <c r="AI50" i="2"/>
  <c r="AA50" i="2"/>
  <c r="S50" i="2"/>
  <c r="O50" i="2"/>
  <c r="AM54" i="2"/>
  <c r="AI54" i="2"/>
  <c r="AQ54" i="2"/>
  <c r="S54" i="2"/>
  <c r="O54" i="2"/>
  <c r="W54" i="2"/>
  <c r="AE54" i="2"/>
  <c r="AA54" i="2"/>
  <c r="AM58" i="2"/>
  <c r="AQ58" i="2"/>
  <c r="AE58" i="2"/>
  <c r="AA58" i="2"/>
  <c r="S58" i="2"/>
  <c r="O58" i="2"/>
  <c r="AI58" i="2"/>
  <c r="W58" i="2"/>
  <c r="AE64" i="2"/>
  <c r="AQ64" i="2"/>
  <c r="AI64" i="2"/>
  <c r="O64" i="2"/>
  <c r="AM64" i="2"/>
  <c r="AA64" i="2"/>
  <c r="S64" i="2"/>
  <c r="W64" i="2"/>
  <c r="AE68" i="2"/>
  <c r="AQ68" i="2"/>
  <c r="O68" i="2"/>
  <c r="AM68" i="2"/>
  <c r="AI68" i="2"/>
  <c r="W68" i="2"/>
  <c r="AA68" i="2"/>
  <c r="S68" i="2"/>
  <c r="AE89" i="2"/>
  <c r="AQ89" i="2"/>
  <c r="O89" i="2"/>
  <c r="AM89" i="2"/>
  <c r="W89" i="2"/>
  <c r="AI89" i="2"/>
  <c r="AI86" i="2" s="1"/>
  <c r="AA89" i="2"/>
  <c r="S89" i="2"/>
  <c r="AQ95" i="2"/>
  <c r="AI95" i="2"/>
  <c r="W95" i="2"/>
  <c r="AE95" i="2"/>
  <c r="AM95" i="2"/>
  <c r="AA95" i="2"/>
  <c r="AA92" i="2" s="1"/>
  <c r="S95" i="2"/>
  <c r="O95" i="2"/>
  <c r="AQ99" i="2"/>
  <c r="W99" i="2"/>
  <c r="AM99" i="2"/>
  <c r="AI99" i="2"/>
  <c r="AA99" i="2"/>
  <c r="S99" i="2"/>
  <c r="O99" i="2"/>
  <c r="AE99" i="2"/>
  <c r="AQ109" i="2"/>
  <c r="AI109" i="2"/>
  <c r="AI108" i="2" s="1"/>
  <c r="AE109" i="2"/>
  <c r="S109" i="2"/>
  <c r="S108" i="2" s="1"/>
  <c r="AM109" i="2"/>
  <c r="AA109" i="2"/>
  <c r="AA108" i="2" s="1"/>
  <c r="O109" i="2"/>
  <c r="W109" i="2"/>
  <c r="AI117" i="2"/>
  <c r="AI116" i="2" s="1"/>
  <c r="AM117" i="2"/>
  <c r="AM116" i="2" s="1"/>
  <c r="AE117" i="2"/>
  <c r="AE116" i="2" s="1"/>
  <c r="S117" i="2"/>
  <c r="S116" i="2" s="1"/>
  <c r="AA117" i="2"/>
  <c r="AA116" i="2" s="1"/>
  <c r="O117" i="2"/>
  <c r="O116" i="2" s="1"/>
  <c r="AQ117" i="2"/>
  <c r="AQ116" i="2" s="1"/>
  <c r="W117" i="2"/>
  <c r="W116" i="2" s="1"/>
  <c r="AQ127" i="2"/>
  <c r="AQ126" i="2" s="1"/>
  <c r="AM127" i="2"/>
  <c r="AM126" i="2" s="1"/>
  <c r="W127" i="2"/>
  <c r="W126" i="2" s="1"/>
  <c r="AI127" i="2"/>
  <c r="AI126" i="2" s="1"/>
  <c r="AA127" i="2"/>
  <c r="AA126" i="2" s="1"/>
  <c r="AE127" i="2"/>
  <c r="AE126" i="2" s="1"/>
  <c r="S127" i="2"/>
  <c r="S126" i="2" s="1"/>
  <c r="O127" i="2"/>
  <c r="O126" i="2" s="1"/>
  <c r="AA71" i="2"/>
  <c r="AM71" i="2"/>
  <c r="O71" i="2"/>
  <c r="K15" i="2"/>
  <c r="K21" i="2"/>
  <c r="K25" i="2"/>
  <c r="K39" i="2"/>
  <c r="K45" i="2"/>
  <c r="K49" i="2"/>
  <c r="K53" i="2"/>
  <c r="K57" i="2"/>
  <c r="K63" i="2"/>
  <c r="K67" i="2"/>
  <c r="K88" i="2"/>
  <c r="K94" i="2"/>
  <c r="K98" i="2"/>
  <c r="K18" i="2"/>
  <c r="K22" i="2"/>
  <c r="K26" i="2"/>
  <c r="K40" i="2"/>
  <c r="K46" i="2"/>
  <c r="K50" i="2"/>
  <c r="K54" i="2"/>
  <c r="K58" i="2"/>
  <c r="K64" i="2"/>
  <c r="K68" i="2"/>
  <c r="K89" i="2"/>
  <c r="K95" i="2"/>
  <c r="K99" i="2"/>
  <c r="K109" i="2"/>
  <c r="K11" i="2"/>
  <c r="K10" i="2" s="1"/>
  <c r="K19" i="2"/>
  <c r="K23" i="2"/>
  <c r="K37" i="2"/>
  <c r="K41" i="2"/>
  <c r="K47" i="2"/>
  <c r="K51" i="2"/>
  <c r="K55" i="2"/>
  <c r="K61" i="2"/>
  <c r="K65" i="2"/>
  <c r="K83" i="2"/>
  <c r="K82" i="2" s="1"/>
  <c r="K90" i="2"/>
  <c r="K96" i="2"/>
  <c r="K102" i="2"/>
  <c r="K110" i="2"/>
  <c r="K120" i="2"/>
  <c r="K14" i="2"/>
  <c r="K20" i="2"/>
  <c r="K24" i="2"/>
  <c r="K38" i="2"/>
  <c r="K44" i="2"/>
  <c r="K48" i="2"/>
  <c r="K52" i="2"/>
  <c r="K56" i="2"/>
  <c r="K62" i="2"/>
  <c r="K66" i="2"/>
  <c r="K87" i="2"/>
  <c r="K93" i="2"/>
  <c r="K97" i="2"/>
  <c r="K103" i="2"/>
  <c r="K111" i="2"/>
  <c r="K121" i="2"/>
  <c r="K106" i="2"/>
  <c r="K105" i="2" s="1"/>
  <c r="K114" i="2"/>
  <c r="K113" i="2" s="1"/>
  <c r="K124" i="2"/>
  <c r="K123" i="2" s="1"/>
  <c r="K117" i="2"/>
  <c r="K116" i="2" s="1"/>
  <c r="K127" i="2"/>
  <c r="K126" i="2" s="1"/>
  <c r="G82" i="2"/>
  <c r="D24" i="5" s="1"/>
  <c r="G17" i="2"/>
  <c r="G28" i="2"/>
  <c r="D20" i="5" s="1"/>
  <c r="G10" i="2"/>
  <c r="G13" i="2"/>
  <c r="G60" i="2"/>
  <c r="G108" i="2"/>
  <c r="D29" i="5" s="1"/>
  <c r="G101" i="2"/>
  <c r="D27" i="5" s="1"/>
  <c r="G92" i="2"/>
  <c r="D26" i="5" s="1"/>
  <c r="G43" i="2"/>
  <c r="D21" i="5" s="1"/>
  <c r="G86" i="2"/>
  <c r="G105" i="2"/>
  <c r="G113" i="2"/>
  <c r="G116" i="2"/>
  <c r="G119" i="2"/>
  <c r="G123" i="2"/>
  <c r="G126" i="2"/>
  <c r="AM28" i="2" l="1"/>
  <c r="S28" i="2"/>
  <c r="AE108" i="2"/>
  <c r="AM86" i="2"/>
  <c r="AM13" i="2"/>
  <c r="AQ28" i="2"/>
  <c r="AE28" i="2"/>
  <c r="K92" i="2"/>
  <c r="K28" i="2"/>
  <c r="K108" i="2"/>
  <c r="O28" i="2"/>
  <c r="O119" i="2"/>
  <c r="W101" i="2"/>
  <c r="AA86" i="2"/>
  <c r="W28" i="2"/>
  <c r="AA28" i="2"/>
  <c r="K119" i="2"/>
  <c r="AE17" i="2"/>
  <c r="AI92" i="2"/>
  <c r="S92" i="2"/>
  <c r="AE92" i="2"/>
  <c r="O86" i="2"/>
  <c r="AM43" i="2"/>
  <c r="AE13" i="2"/>
  <c r="AE119" i="2"/>
  <c r="S101" i="2"/>
  <c r="O60" i="2"/>
  <c r="K86" i="2"/>
  <c r="AM17" i="2"/>
  <c r="AQ17" i="2"/>
  <c r="O43" i="2"/>
  <c r="AI119" i="2"/>
  <c r="AA101" i="2"/>
  <c r="AE101" i="2"/>
  <c r="AM92" i="2"/>
  <c r="AM60" i="2"/>
  <c r="AI17" i="2"/>
  <c r="K101" i="2"/>
  <c r="AA43" i="2"/>
  <c r="AA60" i="2"/>
  <c r="AI43" i="2"/>
  <c r="W17" i="2"/>
  <c r="W108" i="2"/>
  <c r="AM108" i="2"/>
  <c r="AQ86" i="2"/>
  <c r="AI60" i="2"/>
  <c r="S43" i="2"/>
  <c r="AA17" i="2"/>
  <c r="AQ13" i="2"/>
  <c r="AM119" i="2"/>
  <c r="W119" i="2"/>
  <c r="AQ101" i="2"/>
  <c r="AE60" i="2"/>
  <c r="AQ43" i="2"/>
  <c r="K43" i="2"/>
  <c r="K60" i="2"/>
  <c r="S60" i="2"/>
  <c r="O108" i="2"/>
  <c r="W92" i="2"/>
  <c r="O92" i="2"/>
  <c r="W86" i="2"/>
  <c r="S86" i="2"/>
  <c r="W43" i="2"/>
  <c r="S17" i="2"/>
  <c r="O13" i="2"/>
  <c r="W13" i="2"/>
  <c r="S119" i="2"/>
  <c r="AQ119" i="2"/>
  <c r="O101" i="2"/>
  <c r="AM101" i="2"/>
  <c r="AQ92" i="2"/>
  <c r="W60" i="2"/>
  <c r="AQ60" i="2"/>
  <c r="AE43" i="2"/>
  <c r="K17" i="2"/>
  <c r="K13" i="2"/>
  <c r="D17" i="4"/>
  <c r="I17" i="4" s="1"/>
  <c r="G8" i="2"/>
  <c r="D17" i="5"/>
  <c r="D31" i="4"/>
  <c r="I31" i="4" s="1"/>
  <c r="D31" i="5"/>
  <c r="D19" i="4"/>
  <c r="I19" i="4" s="1"/>
  <c r="D19" i="5"/>
  <c r="D34" i="4"/>
  <c r="I34" i="4" s="1"/>
  <c r="D34" i="5"/>
  <c r="D30" i="5"/>
  <c r="D30" i="4"/>
  <c r="I30" i="4" s="1"/>
  <c r="D18" i="5"/>
  <c r="D18" i="4"/>
  <c r="I18" i="4" s="1"/>
  <c r="D33" i="4"/>
  <c r="I33" i="4" s="1"/>
  <c r="D33" i="5"/>
  <c r="D28" i="4"/>
  <c r="I28" i="4" s="1"/>
  <c r="D28" i="5"/>
  <c r="D32" i="5"/>
  <c r="D32" i="4"/>
  <c r="I32" i="4" s="1"/>
  <c r="D25" i="4"/>
  <c r="I25" i="4" s="1"/>
  <c r="D25" i="5"/>
  <c r="D23" i="5"/>
  <c r="D23" i="4"/>
  <c r="I23" i="4" s="1"/>
  <c r="D22" i="4"/>
  <c r="I22" i="4" s="1"/>
  <c r="D22" i="5"/>
  <c r="D24" i="4"/>
  <c r="I24" i="4" s="1"/>
  <c r="D26" i="4"/>
  <c r="I26" i="4" s="1"/>
  <c r="D29" i="4"/>
  <c r="I29" i="4" s="1"/>
  <c r="D21" i="4"/>
  <c r="I21" i="4" s="1"/>
  <c r="D20" i="4"/>
  <c r="I20" i="4" s="1"/>
  <c r="D27" i="4"/>
  <c r="I27" i="4" s="1"/>
  <c r="AM4" i="2" l="1"/>
  <c r="AL4" i="2" s="1"/>
  <c r="O4" i="2"/>
  <c r="N4" i="2" s="1"/>
  <c r="S4" i="2"/>
  <c r="R4" i="2" s="1"/>
  <c r="AE4" i="2"/>
  <c r="AD4" i="2" s="1"/>
  <c r="AI4" i="2"/>
  <c r="AH4" i="2" s="1"/>
  <c r="AQ4" i="2"/>
  <c r="AP4" i="2" s="1"/>
  <c r="W4" i="2"/>
  <c r="V4" i="2" s="1"/>
  <c r="K4" i="2"/>
  <c r="J4" i="2" s="1"/>
  <c r="AA4" i="2"/>
  <c r="Z4" i="2" s="1"/>
  <c r="H10" i="2"/>
  <c r="H119" i="2"/>
  <c r="H105" i="2"/>
  <c r="H82" i="2"/>
  <c r="H28" i="2"/>
  <c r="H127" i="2"/>
  <c r="H117" i="2"/>
  <c r="H109" i="2"/>
  <c r="H99" i="2"/>
  <c r="H95" i="2"/>
  <c r="H89" i="2"/>
  <c r="H83" i="2"/>
  <c r="H77" i="2"/>
  <c r="H63" i="2"/>
  <c r="H45" i="2"/>
  <c r="H25" i="2"/>
  <c r="H75" i="2"/>
  <c r="H51" i="2"/>
  <c r="H33" i="2"/>
  <c r="H116" i="2"/>
  <c r="H101" i="2"/>
  <c r="H71" i="2"/>
  <c r="H17" i="2"/>
  <c r="H124" i="2"/>
  <c r="H114" i="2"/>
  <c r="H106" i="2"/>
  <c r="H98" i="2"/>
  <c r="H94" i="2"/>
  <c r="H88" i="2"/>
  <c r="H80" i="2"/>
  <c r="H76" i="2"/>
  <c r="H72" i="2"/>
  <c r="H66" i="2"/>
  <c r="H62" i="2"/>
  <c r="H56" i="2"/>
  <c r="H52" i="2"/>
  <c r="H48" i="2"/>
  <c r="H44" i="2"/>
  <c r="H38" i="2"/>
  <c r="H34" i="2"/>
  <c r="H30" i="2"/>
  <c r="H24" i="2"/>
  <c r="H20" i="2"/>
  <c r="H14" i="2"/>
  <c r="H60" i="2"/>
  <c r="H13" i="2"/>
  <c r="H111" i="2"/>
  <c r="H103" i="2"/>
  <c r="H93" i="2"/>
  <c r="H79" i="2"/>
  <c r="H69" i="2"/>
  <c r="H61" i="2"/>
  <c r="H47" i="2"/>
  <c r="H37" i="2"/>
  <c r="H23" i="2"/>
  <c r="H126" i="2"/>
  <c r="H113" i="2"/>
  <c r="H92" i="2"/>
  <c r="H121" i="2"/>
  <c r="H87" i="2"/>
  <c r="H55" i="2"/>
  <c r="H123" i="2"/>
  <c r="H108" i="2"/>
  <c r="H86" i="2"/>
  <c r="H43" i="2"/>
  <c r="H120" i="2"/>
  <c r="H110" i="2"/>
  <c r="H102" i="2"/>
  <c r="H96" i="2"/>
  <c r="H90" i="2"/>
  <c r="H84" i="2"/>
  <c r="H78" i="2"/>
  <c r="H74" i="2"/>
  <c r="H68" i="2"/>
  <c r="H64" i="2"/>
  <c r="H58" i="2"/>
  <c r="H54" i="2"/>
  <c r="H50" i="2"/>
  <c r="H46" i="2"/>
  <c r="H40" i="2"/>
  <c r="H36" i="2"/>
  <c r="H32" i="2"/>
  <c r="H26" i="2"/>
  <c r="H22" i="2"/>
  <c r="H18" i="2"/>
  <c r="H8" i="2"/>
  <c r="H73" i="2"/>
  <c r="H67" i="2"/>
  <c r="H57" i="2"/>
  <c r="H53" i="2"/>
  <c r="H49" i="2"/>
  <c r="H39" i="2"/>
  <c r="H35" i="2"/>
  <c r="H31" i="2"/>
  <c r="H21" i="2"/>
  <c r="H15" i="2"/>
  <c r="H97" i="2"/>
  <c r="H65" i="2"/>
  <c r="H41" i="2"/>
  <c r="H29" i="2"/>
  <c r="H19" i="2"/>
  <c r="H11" i="2"/>
  <c r="H35" i="5"/>
  <c r="V35" i="5"/>
  <c r="P35" i="5"/>
  <c r="O35" i="5"/>
  <c r="S35" i="5"/>
  <c r="R35" i="5"/>
  <c r="AA35" i="5"/>
  <c r="I35" i="5"/>
  <c r="AB35" i="5"/>
  <c r="G35" i="5"/>
  <c r="K35" i="5"/>
  <c r="Y35" i="5"/>
  <c r="N35" i="5"/>
  <c r="Z35" i="5"/>
  <c r="J35" i="5"/>
  <c r="Q35" i="5"/>
  <c r="U35" i="5"/>
  <c r="F35" i="5"/>
  <c r="W35" i="5"/>
  <c r="T35" i="5"/>
  <c r="L35" i="5"/>
  <c r="M35" i="5"/>
  <c r="X35" i="5"/>
  <c r="D14" i="5"/>
  <c r="E35" i="5"/>
  <c r="E36" i="5" s="1"/>
  <c r="D14" i="4"/>
  <c r="E34" i="4" s="1"/>
  <c r="E37" i="5" l="1"/>
  <c r="F36" i="5"/>
  <c r="E31" i="4"/>
  <c r="E22" i="4"/>
  <c r="E14" i="4"/>
  <c r="E25" i="4"/>
  <c r="E23" i="4"/>
  <c r="E24" i="4"/>
  <c r="E19" i="4"/>
  <c r="E21" i="4"/>
  <c r="D36" i="4"/>
  <c r="E20" i="4"/>
  <c r="I11" i="4"/>
  <c r="J31" i="4" s="1"/>
  <c r="E33" i="4"/>
  <c r="E28" i="4"/>
  <c r="E32" i="4"/>
  <c r="E17" i="4"/>
  <c r="F17" i="4" s="1"/>
  <c r="E26" i="4"/>
  <c r="E30" i="4"/>
  <c r="E27" i="4"/>
  <c r="E18" i="4"/>
  <c r="E29" i="4"/>
  <c r="F37" i="5" l="1"/>
  <c r="G36" i="5"/>
  <c r="J33" i="4"/>
  <c r="J22" i="4"/>
  <c r="F18" i="4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J29" i="4"/>
  <c r="J17" i="4"/>
  <c r="J32" i="4"/>
  <c r="J18" i="4"/>
  <c r="J20" i="4"/>
  <c r="J21" i="4"/>
  <c r="J24" i="4"/>
  <c r="D37" i="4"/>
  <c r="J34" i="4"/>
  <c r="J19" i="4"/>
  <c r="J23" i="4"/>
  <c r="J26" i="4"/>
  <c r="J30" i="4"/>
  <c r="J27" i="4"/>
  <c r="J28" i="4"/>
  <c r="J25" i="4"/>
  <c r="G37" i="5" l="1"/>
  <c r="H36" i="5"/>
  <c r="H37" i="5" l="1"/>
  <c r="I36" i="5"/>
  <c r="I37" i="5" l="1"/>
  <c r="J36" i="5"/>
  <c r="J37" i="5" l="1"/>
  <c r="K36" i="5"/>
  <c r="L36" i="5" l="1"/>
  <c r="K37" i="5"/>
  <c r="L37" i="5" l="1"/>
  <c r="M36" i="5"/>
  <c r="M37" i="5" l="1"/>
  <c r="N36" i="5"/>
  <c r="O36" i="5" l="1"/>
  <c r="N37" i="5"/>
  <c r="O37" i="5" l="1"/>
  <c r="P36" i="5"/>
  <c r="P37" i="5" l="1"/>
  <c r="Q36" i="5"/>
  <c r="Q37" i="5" l="1"/>
  <c r="R36" i="5"/>
  <c r="R37" i="5" l="1"/>
  <c r="S36" i="5"/>
  <c r="S37" i="5" l="1"/>
  <c r="T36" i="5"/>
  <c r="U36" i="5" l="1"/>
  <c r="T37" i="5"/>
  <c r="U37" i="5" l="1"/>
  <c r="V36" i="5"/>
  <c r="V37" i="5" l="1"/>
  <c r="W36" i="5"/>
  <c r="W37" i="5" l="1"/>
  <c r="X36" i="5"/>
  <c r="X37" i="5" l="1"/>
  <c r="Y36" i="5"/>
  <c r="Z36" i="5" l="1"/>
  <c r="Y37" i="5"/>
  <c r="Z37" i="5" l="1"/>
  <c r="AA36" i="5"/>
  <c r="AA37" i="5" l="1"/>
  <c r="AB36" i="5"/>
  <c r="AB37" i="5" s="1"/>
</calcChain>
</file>

<file path=xl/sharedStrings.xml><?xml version="1.0" encoding="utf-8"?>
<sst xmlns="http://schemas.openxmlformats.org/spreadsheetml/2006/main" count="467" uniqueCount="236">
  <si>
    <t xml:space="preserve">2_CATALOGO_ DE _CONCEPTOS_CUV </t>
  </si>
  <si>
    <t>NOTA IMPORTANTE:</t>
  </si>
  <si>
    <t>Acreditado</t>
  </si>
  <si>
    <t>Domicilio</t>
  </si>
  <si>
    <t>CP</t>
  </si>
  <si>
    <t>Municipio</t>
  </si>
  <si>
    <t>Estado</t>
  </si>
  <si>
    <t>Constructor</t>
  </si>
  <si>
    <t>Teléfono 1</t>
  </si>
  <si>
    <t>Area de Terreno</t>
  </si>
  <si>
    <t>Area de Construcción</t>
  </si>
  <si>
    <t>Teléfono 2</t>
  </si>
  <si>
    <t xml:space="preserve">IMPORTE DEL PRESUPUESTO </t>
  </si>
  <si>
    <t>No</t>
  </si>
  <si>
    <t>PARTIDA</t>
  </si>
  <si>
    <t>IMPORTE</t>
  </si>
  <si>
    <t>%</t>
  </si>
  <si>
    <t>% ACUMULADO</t>
  </si>
  <si>
    <t>ADQUISICIÓN DE TERRENO</t>
  </si>
  <si>
    <t>PRELIMINARES</t>
  </si>
  <si>
    <t>CIMENTACION</t>
  </si>
  <si>
    <t>ESTRUCTURA</t>
  </si>
  <si>
    <t>ALBAÑILERIA</t>
  </si>
  <si>
    <t>INSTALACION  HIDROSANITARIA</t>
  </si>
  <si>
    <t>INSTALACION  ELECTRICA</t>
  </si>
  <si>
    <t>INSTALACION ESPECIAL (GAS)</t>
  </si>
  <si>
    <t>COLOCACIÓN DE MUEBLES</t>
  </si>
  <si>
    <t>ACABADOS</t>
  </si>
  <si>
    <t>CARPINTERIA</t>
  </si>
  <si>
    <t>HERRERIA</t>
  </si>
  <si>
    <t xml:space="preserve">CANCELERIA Y VENTANAS  </t>
  </si>
  <si>
    <t xml:space="preserve">IMPERMEABILIZACION </t>
  </si>
  <si>
    <t>JARDINERÍA</t>
  </si>
  <si>
    <t>LIMPIEZA FINAL</t>
  </si>
  <si>
    <t>ACARREOS</t>
  </si>
  <si>
    <t>TERMINACIÓN DE OBRA</t>
  </si>
  <si>
    <t>VALOR UNITARIO DE LA CONSTRUCCIÓN</t>
  </si>
  <si>
    <t>MODALIDAD DE SUPERVISION EXTERNA</t>
  </si>
  <si>
    <t>Nombre y firma del Constructor</t>
  </si>
  <si>
    <t>Nombre y firma del acreditado</t>
  </si>
  <si>
    <t xml:space="preserve">Lugar y fecha </t>
  </si>
  <si>
    <t>Supervisión en la Aplicación de Recursos y Verificación de Obra bajo la línea de adquisición de suelo y construcción individual (CONSTRUYES)</t>
  </si>
  <si>
    <t>PRESUPUESTO</t>
  </si>
  <si>
    <t>PARTIDA / CONCEPTO</t>
  </si>
  <si>
    <t>UNIDAD</t>
  </si>
  <si>
    <t>CANTIDAD</t>
  </si>
  <si>
    <t xml:space="preserve"> P.U.</t>
  </si>
  <si>
    <r>
      <rPr>
        <b/>
        <sz val="9"/>
        <rFont val="Arial Narrow"/>
        <family val="2"/>
      </rPr>
      <t xml:space="preserve">ADQUISICIÓN DE TERRENO </t>
    </r>
    <r>
      <rPr>
        <sz val="7"/>
        <rFont val="Arial Narrow"/>
        <family val="2"/>
      </rPr>
      <t>(Compra/Adquisición de terreno)</t>
    </r>
  </si>
  <si>
    <t>COMPRA DEL TERRENO</t>
  </si>
  <si>
    <r>
      <rPr>
        <b/>
        <sz val="9"/>
        <rFont val="Arial Narrow"/>
        <family val="2"/>
      </rPr>
      <t xml:space="preserve">PRELIMINARES </t>
    </r>
    <r>
      <rPr>
        <sz val="7"/>
        <rFont val="Arial Narrow"/>
        <family val="2"/>
      </rPr>
      <t>(Topografia, trazo y nivelación, desmonte, despalme etc.)</t>
    </r>
  </si>
  <si>
    <t>M2</t>
  </si>
  <si>
    <r>
      <rPr>
        <b/>
        <sz val="9"/>
        <rFont val="Arial Narrow"/>
        <family val="2"/>
      </rPr>
      <t xml:space="preserve">CIMENTACION </t>
    </r>
    <r>
      <rPr>
        <sz val="7"/>
        <rFont val="Arial Narrow"/>
        <family val="2"/>
      </rPr>
      <t>(Excavación, rellenos, cimientos, zapatas, contratabes, cadena de cimentación, Pilotes, losa de cimentaciones, acero de refuerzo etc.)</t>
    </r>
  </si>
  <si>
    <t>M3</t>
  </si>
  <si>
    <t>ML</t>
  </si>
  <si>
    <r>
      <rPr>
        <b/>
        <sz val="9"/>
        <rFont val="Arial Narrow"/>
        <family val="2"/>
      </rPr>
      <t xml:space="preserve">ESTRUCTURA </t>
    </r>
    <r>
      <rPr>
        <sz val="7"/>
        <rFont val="Arial Narrow"/>
        <family val="2"/>
      </rPr>
      <t>(Muros, castillos, dalas, trabes, columnas, cadenas, losa tapa y losa de entrepiso, etc.)</t>
    </r>
  </si>
  <si>
    <r>
      <rPr>
        <b/>
        <sz val="9"/>
        <rFont val="Arial Narrow"/>
        <family val="2"/>
      </rPr>
      <t xml:space="preserve">ALBAÑILERIA </t>
    </r>
    <r>
      <rPr>
        <sz val="7"/>
        <rFont val="Arial Narrow"/>
        <family val="2"/>
      </rPr>
      <t>(Firmes, rellenos de entre piso, albañales, registros, fosa séptica etc.)</t>
    </r>
  </si>
  <si>
    <t>PZA</t>
  </si>
  <si>
    <r>
      <rPr>
        <b/>
        <sz val="9"/>
        <rFont val="Arial Narrow"/>
        <family val="2"/>
      </rPr>
      <t xml:space="preserve">INSTALACION HIDROSANITARIA </t>
    </r>
    <r>
      <rPr>
        <sz val="7"/>
        <rFont val="Arial Narrow"/>
        <family val="2"/>
      </rPr>
      <t>(Instalaciones ocultas, tendido de tuberias)</t>
    </r>
  </si>
  <si>
    <r>
      <rPr>
        <b/>
        <sz val="9"/>
        <rFont val="Arial Narrow"/>
        <family val="2"/>
      </rPr>
      <t xml:space="preserve">INSTALACION ELECTRICA </t>
    </r>
    <r>
      <rPr>
        <sz val="7"/>
        <rFont val="Arial Narrow"/>
        <family val="2"/>
      </rPr>
      <t>(Cableado, centro de carga y mufa, contactos, apagadores, luminarias, timbres, etc.)</t>
    </r>
  </si>
  <si>
    <r>
      <rPr>
        <b/>
        <sz val="9"/>
        <rFont val="Arial Narrow"/>
        <family val="2"/>
      </rPr>
      <t xml:space="preserve">INSTALACIONES ESPECIAL (GAS) </t>
    </r>
    <r>
      <rPr>
        <sz val="7"/>
        <rFont val="Arial Narrow"/>
        <family val="2"/>
      </rPr>
      <t>(Instalacion de gas, aire acondicionado, cilindro, tanque estacionario,estufa, circuito cerrado de television (CCTV), etc. )</t>
    </r>
  </si>
  <si>
    <r>
      <rPr>
        <b/>
        <sz val="9"/>
        <rFont val="Arial Narrow"/>
        <family val="2"/>
      </rPr>
      <t xml:space="preserve">COLOCACIÓN DE MUEBLES </t>
    </r>
    <r>
      <rPr>
        <sz val="7"/>
        <rFont val="Arial Narrow"/>
        <family val="2"/>
      </rPr>
      <t>(Instalación de muebles de baño, muebles de cocina etc.)</t>
    </r>
  </si>
  <si>
    <r>
      <rPr>
        <b/>
        <sz val="9"/>
        <rFont val="Arial Narrow"/>
        <family val="2"/>
      </rPr>
      <t xml:space="preserve">ACABADOS </t>
    </r>
    <r>
      <rPr>
        <sz val="7"/>
        <rFont val="Arial Narrow"/>
        <family val="2"/>
      </rPr>
      <t>(Aplanados, ceramico, azulejo, pintura, pasta, textuco, yeso, etc.)</t>
    </r>
  </si>
  <si>
    <t>JGO</t>
  </si>
  <si>
    <r>
      <rPr>
        <b/>
        <sz val="9"/>
        <rFont val="Arial Narrow"/>
        <family val="2"/>
      </rPr>
      <t xml:space="preserve">CARPINTERIA </t>
    </r>
    <r>
      <rPr>
        <sz val="7"/>
        <rFont val="Arial Narrow"/>
        <family val="2"/>
      </rPr>
      <t>(Puertas y accesorios, closet y accesorios, cocina integral, etc.)</t>
    </r>
  </si>
  <si>
    <r>
      <rPr>
        <b/>
        <sz val="9"/>
        <rFont val="Arial Narrow"/>
        <family val="2"/>
      </rPr>
      <t xml:space="preserve">HERRERIA </t>
    </r>
    <r>
      <rPr>
        <sz val="7"/>
        <rFont val="Arial Narrow"/>
        <family val="2"/>
      </rPr>
      <t>(Protecciones, puertas, ventanas, domos, balcones, barandales, escaleras, tragaluces etc.)</t>
    </r>
  </si>
  <si>
    <r>
      <rPr>
        <b/>
        <sz val="9"/>
        <rFont val="Arial Narrow"/>
        <family val="2"/>
      </rPr>
      <t xml:space="preserve">CANCELERIA Y VENTANAS </t>
    </r>
    <r>
      <rPr>
        <sz val="7"/>
        <rFont val="Arial Narrow"/>
        <family val="2"/>
      </rPr>
      <t>(Cancelería de aluminio, puertas, ventanas, domos etc.)</t>
    </r>
  </si>
  <si>
    <r>
      <rPr>
        <b/>
        <sz val="9"/>
        <rFont val="Arial Narrow"/>
        <family val="2"/>
      </rPr>
      <t xml:space="preserve">IMPERMEABILIZACIÓN </t>
    </r>
    <r>
      <rPr>
        <sz val="7"/>
        <rFont val="Arial Narrow"/>
        <family val="2"/>
      </rPr>
      <t>(Impermeabilizante en azotea, impermeabilizante en estructuras y/o cimientos.)</t>
    </r>
  </si>
  <si>
    <r>
      <rPr>
        <b/>
        <sz val="9"/>
        <rFont val="Arial Narrow"/>
        <family val="2"/>
      </rPr>
      <t xml:space="preserve">JARDINERÍA </t>
    </r>
    <r>
      <rPr>
        <sz val="7"/>
        <rFont val="Arial Narrow"/>
        <family val="2"/>
      </rPr>
      <t>(Plantación de arboles, retiro de jardines, colocación de jardines, etc.)</t>
    </r>
  </si>
  <si>
    <r>
      <rPr>
        <b/>
        <sz val="9"/>
        <rFont val="Arial Narrow"/>
        <family val="2"/>
      </rPr>
      <t xml:space="preserve">LIMPIEZA FINAL  </t>
    </r>
    <r>
      <rPr>
        <sz val="7"/>
        <rFont val="Arial Narrow"/>
        <family val="2"/>
      </rPr>
      <t>(Limpieza fina)</t>
    </r>
  </si>
  <si>
    <r>
      <rPr>
        <b/>
        <sz val="9"/>
        <rFont val="Arial Narrow"/>
        <family val="2"/>
      </rPr>
      <t xml:space="preserve">ACARREOS </t>
    </r>
    <r>
      <rPr>
        <sz val="7"/>
        <rFont val="Arial Narrow"/>
        <family val="2"/>
      </rPr>
      <t>(Acarreo de material de banco, escombro, etc.)</t>
    </r>
  </si>
  <si>
    <r>
      <rPr>
        <b/>
        <sz val="9"/>
        <rFont val="Arial Narrow"/>
        <family val="2"/>
      </rPr>
      <t xml:space="preserve">TERMINACIÓN DE OBRA </t>
    </r>
    <r>
      <rPr>
        <sz val="7"/>
        <rFont val="Arial Narrow"/>
        <family val="2"/>
      </rPr>
      <t>(Cierre de obra trabajos finales.)</t>
    </r>
  </si>
  <si>
    <t>TOTAL</t>
  </si>
  <si>
    <t>CRITERIO DE LAS PARTIDAS</t>
  </si>
  <si>
    <t>ALCANCE DE LAS PARTIDAS</t>
  </si>
  <si>
    <t>Compra/Adquisición de terreno</t>
  </si>
  <si>
    <t>Topografia, trazo y nivelación, desmonte, despalme etc.</t>
  </si>
  <si>
    <t>Excavación, rellenos, cimientos, zapatas, contratabes, cadena de cimentación, pilotes, losa de cimentaciones, acero de refuerzo etc.</t>
  </si>
  <si>
    <t>(Muros, castillos, dalas, trabes, columnas, cadenas, losa tapa y losa de entrepiso, etc.)</t>
  </si>
  <si>
    <t>(Firmes, rellenos de entre piso, albañales registros, fosa séptica etc.)</t>
  </si>
  <si>
    <t>(Instalaciones ocultas, tendido de tuberias).</t>
  </si>
  <si>
    <t>(Cableado, centro de carga y mufa, contactos, apagadores, luminarias, timbres, etc.)</t>
  </si>
  <si>
    <t>(Instalacion de gas, aire acondicionado, cilindro, tanque estacionario,estufa, circuito cerrado de television (CCTV), etc. )</t>
  </si>
  <si>
    <t>(Instalación de muebles de baño, muebles de cocina etc.)</t>
  </si>
  <si>
    <t>(Aplanados, ceramico, azulejo, pintura, pasta, textuco, Yeso etc.)</t>
  </si>
  <si>
    <t>(Puertas y accesorios, closet y accesorios, cocina integral, etc.)</t>
  </si>
  <si>
    <t>(Protecciones, puertas, ventanas, domos, balcones, barandales, escaleras, tragaluces etc.)</t>
  </si>
  <si>
    <t>(Cancelería de aluminio, puertas, ventanas, domos etc.)</t>
  </si>
  <si>
    <t>(Impermeabilizante en azotea, impermeabilizante en estructuras y/o cimientos.)</t>
  </si>
  <si>
    <t>(Plantación de arboles, retiro de jardines, colocación de jardines, etc.)</t>
  </si>
  <si>
    <t>Limpieza fina.</t>
  </si>
  <si>
    <t>(Acarreo de material de banco, escombro, etc.)</t>
  </si>
  <si>
    <t>Cierre de obra trabajos finales.</t>
  </si>
  <si>
    <t>NOTAS:</t>
  </si>
  <si>
    <t>- La sumatoria de las partidas 2,3,4 y 5, no deberá ser mayor al 70% del presupuesto. (Limite de participación)</t>
  </si>
  <si>
    <t>- El presupuesto debe de estar conformado por 18 partidas, tal como se ejemplifica.</t>
  </si>
  <si>
    <t>- La cantidad de conceptos que conforman el presupuesto es ilimitada.</t>
  </si>
  <si>
    <t>- Los conceptos, cantidad y precio que se muestran aquí, son con fines ilustrativos.</t>
  </si>
  <si>
    <t>- Indicar todos los alcances de cada concepto, de acuerdo al criterio del constructor.</t>
  </si>
  <si>
    <t>Despalme de 10 cms. de espesor de capa vegetal a maquina, incluye: mano de obra, equipo y herramienta. (area de vivienda)</t>
  </si>
  <si>
    <t>Trazo y nivelacion de terreno, estableciendo ejes de referencia y bancos de nivel, incluye: materiales, mano de obra, equipo y herramienta. (Hasta 500 m2)</t>
  </si>
  <si>
    <t>Excavación de cepa a máquina en material tipo II-A, de 0.00 a -2.00 m, incluye: mano de obra, equipo y herramienta.</t>
  </si>
  <si>
    <t>Afine y compactación del terreno natural a maquina, incluye: costo del equipo, mano de obra y herramienta</t>
  </si>
  <si>
    <t>Mejoramiento de cepa con material de banco, compactado con bailarina, adicionando agua, incluye: mano de obra, equipo y herramienta.</t>
  </si>
  <si>
    <t>Plantilla de 5 cm, de espesor de concreto hecho en obra de F'c=100 kg/cm2, incluye: preparación de la superficie, nivelación, maestreado y colado, mano de obra, equipo y herramienta.</t>
  </si>
  <si>
    <t>Zapata corrida de cimentación  de 90x15 cm. de concreto hecho en obra de F'c= 250 kg/cm2, armada con varilla de 3/8" a cada 15 cms en ambos sentidos,  con contratrabe CT de 15x30 cm., armado con 6 varillas de  3/8" y estribos del No. 2 a cada 15 cm., incluye: materiales,acarreos, cortes, desperdicios,  cimbrado, descimbrado, mano de obra, equipo y herramienta. (ZI)</t>
  </si>
  <si>
    <t>Muro de enrrase en cimentacion de tabicón de concreto pesado  de 10x14x28 cm. asentado con mezcla cemento arena 1:5 de 14 cm espesor, acabado comun, incluye: materiales, acarreos, mano de obra, equipo y herramienta.</t>
  </si>
  <si>
    <t>Relleno con material producto de la excavación, compactado con pison de mano adicionando agua, incluye: mano de obra, equipo y herramienta.</t>
  </si>
  <si>
    <t>Cadena de desplante 15x30 cm. de concreto hecho en obra de  F'c=200 kg/cm2,   acabado común, armado con 6 varillas de 3/8" y estribos del No.2 a cada 15 cm., incluye: materiales, acarreos, cortes, desperdicios, traslapes, amarres, cimbrado, colado, descimbrado, mano de obra, equipo y herramienta.</t>
  </si>
  <si>
    <t>Contratrabe CT de 20x30 cm. de concreto hecho en obra de  F'c=250 kg/cm2,   acabado común, armado con 6 varillas de 5/82" y estribos del No.2 armada con 5@5 cm, 5@10, @15 cm  en ambos sentidos., incluye: materiales, acarreos, cortes, desperdicios, traslapes, amarres, cimbrado, coldado, descimbrado, mano de obra, equipo y herramienta.</t>
  </si>
  <si>
    <t>Castillo de 15x15 cm. de concreto hecho en obra de  F'c=200 kg/cm2,   acabado común, armado con 4 varillas de 3/8", estribo del No. 2 a cada 15cm., incluye: materiales, acarreos, cortes, desperdicios, traslapes, amarres, cimbrado, colado, descimbrado, mano de obra, equipo y herramienta. (K)</t>
  </si>
  <si>
    <t>Castillo de 15x20 cm. de concreto hecho en obra de  F'c=200 kg/cm2,   acabado común, armado con 4 varillas de 3/8", estribos del No. 2 a cada 15 cm., incluye: materiales, acarreos, cortes, desperdicios, traslapes, amarres, cimbrado, coldado, descimbrado, mano de obra, equipo y herramienta. (K1)</t>
  </si>
  <si>
    <t>Castillo de 15x30 cm. de concreto hecho en obra de  F'c=200 kg/cm2,   acabado común, armado con 6 varillas de 1/2" estribos del No.2 a cada 15 cm., incluye: materiales, acarreos, cortes, desperdicios, traslapes, amarres, cimbrado, colado, descimbrado, mano de obra, equipo y herramienta. (K2)</t>
  </si>
  <si>
    <t>Castillo de 15x20 cm. de concreto hecho en obra de  F'c=200 kg/cm2,   acabado común, armado con 4 varillas de 1/2" y estribos del No.2 a cada 15 cm., incluye: materiales, acarreos, cortes, desperdicios, traslapes, amarres, cimbrado, colado, descimbrado, mano de obra, equipo y herramienta. (K3)</t>
  </si>
  <si>
    <t>Muro Mixto de 14 cm. de espesor, de tabique rojo recocido y Tabicón pesado, asentado con mezcla cemento arena 1:5 acabado común, incluye: materiales, mano de obra, equipo y herramienta.</t>
  </si>
  <si>
    <t>Cadena de 15x30 cm. de concreto hecho en obra de  F'c=200 kg/cm2,   acabado común, armado con 6 varillas de 3/8" y estribos del No.2 a cada 15 cm., incluye: materiales, acarreos, cortes, desperdicios, traslapes, amarres, cimbrado, coldado, descimbrado, mano de obra, equipo y herramienta. (CC)</t>
  </si>
  <si>
    <t>Cadena cerramiento 15x20 CM, en vanos de puertas y ventanas, armado con armex 15x20-4 cm. con 2 varillas de 3/8" de refuerzo de concreto hecho en obra de  F'c=200 kg/cm2,   acabado común,  incluye: materiales, acarreos, cortes, desperdicios, traslapes, amarres, cimbrado, colado, descimbrado, mano de obra, equipo y herramienta. (CC2)</t>
  </si>
  <si>
    <t>Trabe de 15x30 cms. de concreto hecho en obra de F'c= 200 kg/cm2, armado con 6 varillas de 1/2", con baston de refuerzo de 1/2",  estribos de 3/8", 5@5cm; 5@10 cm; @ 20 cm en ambos sentidos. acabado comun, incluye: cimbrado, descimbra, mano de obra, equipo y herramienta. (T)</t>
  </si>
  <si>
    <t>Trabe de 15x40 cms. de concreto hecho en obra de F'c= 200 kg/cm2, armado con 2 varillas del 1/2" Y 3 varillas de 5/8", estribos de 3/8", 5@5cm; 5@10 cm; @ 20 cm en ambos sentidos. acabado comun, incluye: cimbrado, descimbra, mano de obra, equipo y herramienta. (T2)</t>
  </si>
  <si>
    <t>Suministro y colocacio de Losa de entrepiso de 25 cm. de espesor, a base de vigueta de alma abierta 12x20 cm. y bovedilla de concreto 20x25x70 cm., con capa de compresion de 5cms. con concreto hecho en obra F´c=250 kg/cm2, reforzado con malla electrosoldada 6x6/10-10, incluye: apuntalamiento, cimbrado, descimbrado, colado, vibrado, desperdicios, materiales, mano de obra,equipo, herramienta y todo lo necesario para su correcta colocacion.</t>
  </si>
  <si>
    <t>Cimbra acabado aparente en losas, a base de triplay de pino de 16 mm de espesor, incl. cimbrado y descimbrado, chaflanes, materiales, mano de obra y herramienta.</t>
  </si>
  <si>
    <t>Losa de 10 cm. de espesor de concreto F'c=250 kg/cm2, armada con varilla del No. 3 a cada 15-25 cm. en ambos sentidos, incluye: armado, colado, vibrado, mano de obra, equipo y herramienta.</t>
  </si>
  <si>
    <t>Cubierta en area de escaleras y cubo de baño, a base de perfilir tubular tipo ptr de 3"x3" de 3.2mmm a cada 65cm aprox fijada a muro con 8 placas de 15x15 cm de placa de acero de 5/16" soldada a muro y fijada, incluye soldadura de piezas, cortes, pintado con primer y pintura esmalte para proteccion,colocacion de plafond a base de  panel de cemento (durock), incluye:malla, cinta de refuerzo, BASE COAT,  reboque fino, acabado en parte superior on top 2002, incluye: mateirales, mano de obra y herramienta, trabajo terminado. (6.68)</t>
  </si>
  <si>
    <t>Aplanado base  en muros interiores con mezcla de mortero cemento arena 1:5, para volumenes mayores, incluye: materiales, mano de obra, equipo y herramienta.</t>
  </si>
  <si>
    <t>Boquilla de aplanado fino a base de estuco, incluye: materiales, mano de obra y herramienta</t>
  </si>
  <si>
    <t>Aplanado acabado fino en  muros interiores con estuco, para volumenes mayores, incluye: materiales, mano de obra, equipo y herramienta.</t>
  </si>
  <si>
    <t>Aplanado de estuco en PLAFON interiores , con estuco, para volumenes mayores, incluye: materiales, mano de obra, equipo y herramienta.</t>
  </si>
  <si>
    <t>Firme de  8 cm. de concreto F'c=150 kg/cm2, acabado común para recibir loseta, incluye: materiales, acarreos, preparación de la superficie, nivelación, cimbrado, colado, mano de obra, equipo y herramienta.</t>
  </si>
  <si>
    <t>Registro de 0.40x0.60x0.80 m. de muros de e block de concreto pesado  de 10x14x28 cm., asentado con mezcla mortero cemento arena 1:5, con aplanado pulido en el interior,  con tapa de 5 cm. de espesor  de concreto de F'c=150 kg/cm2, con marco y contramarco comercial, piso de 8 cm. de espesor de concreto  de F'c=150 kg/cm2, incluye: materiales, acarreos, excavación, mano de obra, equipo y herramienta.</t>
  </si>
  <si>
    <t>Aplanado base  en muros exteriores  con mezcla de mortero cemento arena 1:5, para volumenes mayores, incluye: materiales, mano de obra, equipo y herramienta.</t>
  </si>
  <si>
    <t>Aplanado fino en muros exteriores  con mezcla de mortero cemento arena 1:5, para volumenes mayores, incluye: materiales, mano de obra, equipo y herramienta.</t>
  </si>
  <si>
    <t>Suministro y colocación de lavadero de concreto, incluye: empotrado, cespol de pvc, llave nariz, adaptador de hule 2X11/2", resanes, mano de obra y herramienta.</t>
  </si>
  <si>
    <t>Pretil de tabique rojo recocido de 14 cm. de espesor, asentado con mezcla cemento arena 1:5 acabado común, incluye: materiales, mano de obra, equipo y herramienta.</t>
  </si>
  <si>
    <t>Entortado de 4cm de espesor a base de mortero cemento-arena 1:5, Incluye: trazo, nivelacion, acarreos, elevacion, mano de obra, equipo y herramienta.</t>
  </si>
  <si>
    <t>Chaflan de mezcla cemento arena prop. 1:5 de 10 cm. por cateto. Incluye: materiales, herramienta y mano de obra.</t>
  </si>
  <si>
    <t xml:space="preserve">Base para tinaco,  de 1.20 x 1.20 m., de losa de concreto armado con varilla de 3/8" @ 20 cm ambos sentidos y concreto F'c=200 kg/cm2 de 10 cm. de esp. soportada por dos muros de tabique, de 1.50 m. de altura, castillos en extremos. Incluye: cimbra, descimbra, aplanado acabado fino, material, herramienta y mano de obra. </t>
  </si>
  <si>
    <t>Instalación hidráulica en losa en planta baja Incluye: tuberías y conexiones de TUBOPLUS, mano de obra, herramienta y equipo.</t>
  </si>
  <si>
    <t>LOTE</t>
  </si>
  <si>
    <t>Instalación hidráulica en alimentación  y conexión de tinaco. Incluye: tubería y conexiones de TUBOPLUS,  mano de obra y herramienta.</t>
  </si>
  <si>
    <t>Instalación hidráulica en cuadro de medidor de agua. Incluye: tuberías y conexiones de TUBOPLUS, materiales, mano de obra, herramienta.</t>
  </si>
  <si>
    <t>Instalación hidráulica en conexión de calentador de paso. Incluye: tubería y conexiones de cobre, mano de obra y herramienta.</t>
  </si>
  <si>
    <t>Instalación sanitaria en planta baja. Incluye: tubería y conexiones de PVC sanitario, mano de obra y herramienta.</t>
  </si>
  <si>
    <t>Instalación sanitaria en bajada de aguas pluviales y ventilaciónplanta baja,. Incluye: tubería y conexiones de PVC de 3" , mano de obra y herramienta. P.B.</t>
  </si>
  <si>
    <t>Suministro y colocacion de calentador de paso de 6 lts., mod. ODP-06, modelo OPTIMUS, mca., Cinsa incluye: soportes de herreria estructural y lo necesario para su instalacion.</t>
  </si>
  <si>
    <t>suministro e instalacion de regadera, incluye; instalacion, pruebas y lo necesario.</t>
  </si>
  <si>
    <t>Suministro y colocación de tinaco cuatricapa de 1100 lts. Incluye: multiconector, válvulas, flotador, material para su instalación, mano de obra y herramienta.</t>
  </si>
  <si>
    <t>Salida de centro y/o contcto sencillo y duplex, en planta baja incluye: canalizaciones, cableado y accesorios, pruebas, materiales y mano de obra</t>
  </si>
  <si>
    <t>Suministro y colocacion de centro de carga QO2, incluye: pruebas,materiales, mano de obra y herramienta</t>
  </si>
  <si>
    <t>Suministro y colocacion de centro de carga QO8, incluye: pruebas,materiales, mano de obra y herramienta</t>
  </si>
  <si>
    <t>Suministro y colocacion de centro de interruptor termomagnetico 1 x 10 amp, incluye: pruebas,materiales, mano de obra y herramienta</t>
  </si>
  <si>
    <t>Suministro y colocacion de centro de interruptor termomagnetico 1 x 20 amp, incluye: pruebas,materiales, mano de obra y herramienta</t>
  </si>
  <si>
    <t>Suministro y colocacion de centro de interruptor termomagnetico 1 x 40 amp, incluye: pruebas,materiales, mano de obra y herramienta</t>
  </si>
  <si>
    <t>Suministro y colocacion de acometida electrica, incluye:  base para medidior, tubo conduit galvanizado p.g. de 1 1/2" y mufa, pruebas,materiales, mano de obra y herramienta</t>
  </si>
  <si>
    <t>Suministro y tendido de electroducto de 19 mm de iametro, y cable thw cal. 8, incluye excavación y relleno, mateirales, mano de  obra y herramienta.</t>
  </si>
  <si>
    <t>Suministro y colocacion de varilla copper weld de 1.50 m X 1/2" con conector, incluye: materiales, mano de obra y herramienta</t>
  </si>
  <si>
    <t>Suministro y colocacion de tuberia para gas en area de cocina,incluye regulador tubo de cobre y accesorios.</t>
  </si>
  <si>
    <t>Suministro y colocación de Sanitario redondo de 4.8 lts. de porcelana,  color blanco. Incluye: junta prohel, juego de pijas, coflex para wc, válvula de control  y todo lo necesario para su instalación.</t>
  </si>
  <si>
    <t>suministro y colocación de lavabo color blanco  . Incluye: llave angular, manguera alimentadora, mezcladora cromada y cespol de PVC flexible</t>
  </si>
  <si>
    <t>Suministro y colocación de fregadero de acero inoxidable de 0.80X0.54 m. incluye: Mezcladora con cubierta, cespol para fregadero de plastico, soporte escuadras de herreria estructural.</t>
  </si>
  <si>
    <t>Suministro y colocación de accesorios acabado cromados para baño,  figura 4900,  marca DICA o similar. Incluye: 5 pzas. (2 jaboneras, cepillero, portarollo, toallero.) Incluye: resanes, mano de obra y herramienta.</t>
  </si>
  <si>
    <t>Lambrín de loseta venato Interceramic, en muros de  baño, asentado con pegazulejo y lechadeado con cemento blanco. incluye: materiales, desperdicios, cortes, mano de obra, equipo y herramienta.</t>
  </si>
  <si>
    <t>Piso de loseta antiderrapante mod. Malibu beige de 20x20 cm. Vitromex, asentado con mortero cemento-arena 1:5 y lechadeado con cemento blanco. incluye: materiales, mano de obra, equipo y herramienta.</t>
  </si>
  <si>
    <t>Forjado de Sardinel de 0.07x0.07x0.07  forrado de loseta de barro, asentado con pegazulejo. Incluye: cortes, material, herramienta y mano de obra.</t>
  </si>
  <si>
    <t>Pintura vinilica  en muros exteriores textura lisa, marca Comex Pro-1000 a dos manos, incluye: aplicación de sellador, materiales, preparación de la superficie, mano de obra, equipo, herramienta y andamios. Color definido en obra</t>
  </si>
  <si>
    <t>Sellador en plafones, marca Comex  a dos manos, incluye: aplicación de sellador, materiales, preparación de la superficie, mano de obra, equipo, herramienta y andamios. Color definido en obra</t>
  </si>
  <si>
    <t>Piso de loseta mca. VITROMEX de 40.3 x 40.3 cm, color plata modelo: SKU: 130892, asentado con mortero cemento-arena, incluye: materiales, acarreos, cortes, desperdicios, mano de obra, equipo y herramienta</t>
  </si>
  <si>
    <t>Piso de loseta antiderrapante mod. Olinto, color Mix Oxido de 20x20 cm. Mca. LAMOSA SKU 137842, asentado con mortero cemento-arena 1:5 y lechadeado con cemento blanco. incluye: materiales, mano de obra, equipo y herramienta. (area de regadera)</t>
  </si>
  <si>
    <t>Suministro y colocación  de puerta P2 de tambor, a base de bastidor de madera de pino de 3/4" y triplay de caobilla de 3mm de 0.70 X 2.20 mts. Incluye: marco de pino, chambrana,  chapa de intercomunicacion de seguro interior.</t>
  </si>
  <si>
    <t>Suministro y colocación  de puerta P3 de tambor, a base de bastidor de madera de pino de 3/4" y triplay de caobilla de 3mm de 0.80 X 2.20 mts. Incluye: marco de pino, chambrana,  chapa de intercomunicacion de seguro interior.</t>
  </si>
  <si>
    <t>Suministro y colocación de puerta  de HERRERIA blanco de 1 1/2" abatible de 0.81X2.18 m., tipo minimalista a base de contramarco de angulo de 2"x1/2 y marco a base de prt de 1 1/2"x 1 1/2" cal 18 y lamina lisa negra cal 20 con huecos de acuerdo a diseño con refuerzo de ptr y colocacion de vidrio opaco de 6 mm Incluye: pintura esmalte color definido en obra pasador,de cañon , jaladera  economica, contramarco , selllado perimetral y cristal opaco de 6 mm.y cerradura de seguridad. materiales, mano de obra y equipo trabajo terminado.</t>
  </si>
  <si>
    <t>Impermeabilizante en losa de azote a base de impermeabilizante Top 2000(5 años) a dos manos ,incluye limpieza,sellado,material,mano de obra,equipo y herramienta.</t>
  </si>
  <si>
    <t>Jardineria</t>
  </si>
  <si>
    <t>Limpieza de recubrimientos vidriados, espejos, vidrios, muebles sanitarios y accesorios de baño, pisos y todo lo necesario para la entrega de vivienda. Incluye: materiales de limpieza, herramienta y mano de obra. (superficie construida).</t>
  </si>
  <si>
    <t>Limpieza gruesa durante la obra, incluye: sacar desperdicio de los acabados, tierra, cascajo y basura en general. (por superficie construida).</t>
  </si>
  <si>
    <t>Retiro de material en camión volteo fuera de la obra. Incluye: carga manual, herramienta.</t>
  </si>
  <si>
    <t>Revisión y entrega de obra  y gestión municipal</t>
  </si>
  <si>
    <t>GESTIÓN</t>
  </si>
  <si>
    <t>CUV</t>
  </si>
  <si>
    <t>123456789456</t>
  </si>
  <si>
    <t>RFC  MAAAA</t>
  </si>
  <si>
    <t>CANCELERIA DE ALUMINIO NATURAL DE 2" EN  PUERTAS Y VENTANAS INC. VIDRIO DE 4 MM. DE ESPESOR.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</si>
  <si>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</si>
  <si>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</si>
  <si>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</si>
  <si>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</si>
  <si>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</si>
  <si>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</si>
  <si>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</si>
  <si>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</si>
  <si>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</si>
  <si>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</si>
  <si>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</si>
  <si>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</si>
  <si>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PROGRAMA FÍSICO FINANCIERO</t>
  </si>
  <si>
    <t>PROGRAMA FÍSICO FINANCIERO EXPRESADO EN PERIODOS QUINCENALES</t>
  </si>
  <si>
    <t>IMPORTE A EJECUTAR EN LA QUINCENA</t>
  </si>
  <si>
    <t>IMPORTE ACUMULADO</t>
  </si>
  <si>
    <t>CANCELERIA DE ALUMINIO NATURAL DE 3" EN VENTANAS INC. VIDRIO DE 4 MM. DE ESPESOR.</t>
  </si>
  <si>
    <t>CANCELERIA DE ALUMINIO NATURAL DE 2" EN VENTANAS INC. VIDRIO DE 4 MM. DE ESPESOR.</t>
  </si>
  <si>
    <t>FECHA DE INICIO:</t>
  </si>
  <si>
    <t>AVANCE</t>
  </si>
  <si>
    <t>SUBTOTAL</t>
  </si>
  <si>
    <t>AAAAA BBBBB CCCCC</t>
  </si>
  <si>
    <t>CALLE AAAAA</t>
  </si>
  <si>
    <t>AAAAA</t>
  </si>
  <si>
    <t>CONSTRUCTOR AAAA</t>
  </si>
  <si>
    <t>12345</t>
  </si>
  <si>
    <t>ING / ARQ AAAAA BBBBB CCCCC</t>
  </si>
  <si>
    <t>ACREDITADO AAAA BBBB CCCC</t>
  </si>
  <si>
    <t>CONSTRUCTOR AAAAA</t>
  </si>
  <si>
    <r>
      <rPr>
        <b/>
        <sz val="8"/>
        <color theme="1"/>
        <rFont val="Arial"/>
        <family val="2"/>
      </rPr>
      <t xml:space="preserve">UNICAMENTE REGISTRAR INFORMACIÓN EN  LOS CAMPOS COLOR </t>
    </r>
    <r>
      <rPr>
        <b/>
        <sz val="8"/>
        <color rgb="FF00B0F0"/>
        <rFont val="Arial"/>
        <family val="2"/>
      </rPr>
      <t>AZUL,</t>
    </r>
    <r>
      <rPr>
        <b/>
        <sz val="8"/>
        <color theme="1"/>
        <rFont val="Arial"/>
        <family val="2"/>
      </rPr>
      <t xml:space="preserve"> EXPRESÁNDOLA EN PORCENTAJES DE AVANCE.</t>
    </r>
  </si>
  <si>
    <r>
      <rPr>
        <b/>
        <sz val="8"/>
        <rFont val="Arial"/>
        <family val="2"/>
      </rPr>
      <t xml:space="preserve">UNICAMENTE REGISTRAR INFORMACIÓN EN  LOS CAMPOS COLOR </t>
    </r>
    <r>
      <rPr>
        <b/>
        <sz val="8"/>
        <color rgb="FF00B0F0"/>
        <rFont val="Arial"/>
        <family val="2"/>
      </rPr>
      <t>AZUL.</t>
    </r>
    <r>
      <rPr>
        <b/>
        <sz val="8"/>
        <rFont val="Arial"/>
        <family val="2"/>
      </rPr>
      <t xml:space="preserve"> </t>
    </r>
  </si>
  <si>
    <r>
      <rPr>
        <b/>
        <sz val="14"/>
        <color theme="0"/>
        <rFont val="Calibri"/>
        <family val="2"/>
      </rPr>
      <t xml:space="preserve">AVANCE POR </t>
    </r>
    <r>
      <rPr>
        <b/>
        <sz val="14"/>
        <color rgb="FFFF5050"/>
        <rFont val="Calibri"/>
        <family val="2"/>
      </rPr>
      <t>% PORCENTAJE</t>
    </r>
  </si>
  <si>
    <t>230420 FT-01 REV 3</t>
  </si>
  <si>
    <t>Instalación de tanque estacionario, capacidad de 300 litros. Incluye: materiales, mano de obra y herramienta.</t>
  </si>
  <si>
    <t>VISITA 1</t>
  </si>
  <si>
    <t>VISITA 2</t>
  </si>
  <si>
    <t>VISITA 3</t>
  </si>
  <si>
    <t>VISITA 4</t>
  </si>
  <si>
    <t>VISITA 5</t>
  </si>
  <si>
    <t>VISITA 6</t>
  </si>
  <si>
    <t>VISITA 7</t>
  </si>
  <si>
    <t>VISITA 8</t>
  </si>
  <si>
    <t>VISITA 9</t>
  </si>
  <si>
    <t>MODALIDAD</t>
  </si>
  <si>
    <t>4</t>
  </si>
  <si>
    <t>6</t>
  </si>
  <si>
    <t>9</t>
  </si>
  <si>
    <t>AVANCE REQUERIDO</t>
  </si>
  <si>
    <t>MUNICIPIO, ESTADO A DD DE MM DE 20AA</t>
  </si>
  <si>
    <t>EL PROGRAMA FÍSICO FINANCIERO DE LA EJECUCIÓN DE LA OBRA, SE DEBE DE EXPRESAR EN COINCIDENCIA AL PERIODO INDICADO EN EL CONTRATO CELEBRADO ENTRE ACREDITADO Y CONSTRUCTOR</t>
  </si>
  <si>
    <t>LOS PORCENTAJES EXPRESADOS EN ESTE EJEMPLO SON MERAMENTE ILUSTRATIVOS</t>
  </si>
  <si>
    <t>NO APLICA</t>
  </si>
  <si>
    <t>DAR CLICK SOBRE ESTA FILA PARA AGREGAR OTRA FILA EN ESTA PARTIDA</t>
  </si>
  <si>
    <r>
      <rPr>
        <b/>
        <sz val="12"/>
        <color rgb="FFFF0000"/>
        <rFont val="Century Gothic"/>
        <family val="2"/>
      </rPr>
      <t xml:space="preserve">NOTA #1: </t>
    </r>
    <r>
      <rPr>
        <b/>
        <sz val="11"/>
        <rFont val="Century Gothic"/>
        <family val="2"/>
      </rPr>
      <t xml:space="preserve"> PARA LA GENERACIÓN DEL PRESUPUESTO ÚNICAMENTE REGISTRAR INFORMACIÓN EN LOS CAMPOS </t>
    </r>
    <r>
      <rPr>
        <b/>
        <sz val="11"/>
        <color rgb="FF00B050"/>
        <rFont val="Century Gothic"/>
        <family val="2"/>
      </rPr>
      <t xml:space="preserve">COLOR VERDE.
</t>
    </r>
    <r>
      <rPr>
        <b/>
        <sz val="12"/>
        <color rgb="FFFF0000"/>
        <rFont val="Century Gothic"/>
        <family val="2"/>
      </rPr>
      <t>NOTA #2:</t>
    </r>
    <r>
      <rPr>
        <b/>
        <sz val="11"/>
        <color rgb="FF00B050"/>
        <rFont val="Century Gothic"/>
        <family val="2"/>
      </rPr>
      <t xml:space="preserve"> </t>
    </r>
    <r>
      <rPr>
        <b/>
        <sz val="11"/>
        <rFont val="Century Gothic"/>
        <family val="2"/>
      </rPr>
      <t xml:space="preserve">EN CASO DE REQUERIR AGREGAR FILAS, HACERLO DESDE LA FILA INDICADA EN CADA PARTIDA, CON EL OBJETIVO QUE LA SUMATORIA FINAL CONSIDERE TODAS LAS FILAS.
</t>
    </r>
    <r>
      <rPr>
        <b/>
        <sz val="12"/>
        <color rgb="FFFF0000"/>
        <rFont val="Century Gothic"/>
        <family val="2"/>
      </rPr>
      <t>NOTA #3:</t>
    </r>
    <r>
      <rPr>
        <b/>
        <sz val="11"/>
        <rFont val="Century Gothic"/>
        <family val="2"/>
      </rPr>
      <t xml:space="preserve"> LOS CONCEPTOS, CANTIDADES, UNIDADES Y PRECIOS UNITARIOS EXPRESADOS EN ESTE ARCHIVO SON MERAMENTE ILUSTRATIVOS. 
</t>
    </r>
    <r>
      <rPr>
        <b/>
        <sz val="11"/>
        <color rgb="FFFF0000"/>
        <rFont val="Century Gothic"/>
        <family val="2"/>
      </rPr>
      <t xml:space="preserve">
</t>
    </r>
    <r>
      <rPr>
        <b/>
        <sz val="12"/>
        <color rgb="FFFF0000"/>
        <rFont val="Century Gothic"/>
        <family val="2"/>
      </rPr>
      <t>NOTA #4:</t>
    </r>
    <r>
      <rPr>
        <b/>
        <sz val="12"/>
        <rFont val="Century Gothic"/>
        <family val="2"/>
      </rPr>
      <t xml:space="preserve"> </t>
    </r>
    <r>
      <rPr>
        <b/>
        <sz val="11"/>
        <rFont val="Century Gothic"/>
        <family val="2"/>
      </rPr>
      <t xml:space="preserve">PARA CALCULAR EL AVANCE FINANCIERO, COLOCAR LOS AVANCES EXPRESADOS EN % PORCENTAJE, EN LOS CAMPOS </t>
    </r>
    <r>
      <rPr>
        <b/>
        <sz val="11"/>
        <color rgb="FF00B0F0"/>
        <rFont val="Century Gothic"/>
        <family val="2"/>
      </rPr>
      <t xml:space="preserve">COLOR </t>
    </r>
    <r>
      <rPr>
        <b/>
        <sz val="11"/>
        <rFont val="Century Gothic"/>
        <family val="2"/>
      </rPr>
      <t xml:space="preserve"> </t>
    </r>
    <r>
      <rPr>
        <b/>
        <sz val="11"/>
        <color rgb="FF00B0F0"/>
        <rFont val="Century Gothic"/>
        <family val="2"/>
      </rPr>
      <t>AZUL</t>
    </r>
    <r>
      <rPr>
        <b/>
        <sz val="11"/>
        <rFont val="Century Gothic"/>
        <family val="2"/>
      </rPr>
      <t xml:space="preserve">, DE ACUERDO A LA VISITA CORRESPONDIENTE.
</t>
    </r>
    <r>
      <rPr>
        <b/>
        <sz val="12"/>
        <color rgb="FFFF0000"/>
        <rFont val="Century Gothic"/>
        <family val="2"/>
      </rPr>
      <t>NOTA #5:</t>
    </r>
    <r>
      <rPr>
        <b/>
        <sz val="11"/>
        <rFont val="Century Gothic"/>
        <family val="2"/>
      </rPr>
      <t xml:space="preserve"> DE ACUERDO AL IMPORTE DEL CRÉDITO, LAS COLUMNAS UBICADAS A LA DERECHA INDICARÁN EN </t>
    </r>
    <r>
      <rPr>
        <b/>
        <sz val="11"/>
        <color theme="7" tint="-0.249977111117893"/>
        <rFont val="Century Gothic"/>
        <family val="2"/>
      </rPr>
      <t xml:space="preserve">COLOR AMARILLO </t>
    </r>
    <r>
      <rPr>
        <b/>
        <sz val="11"/>
        <rFont val="Century Gothic"/>
        <family val="2"/>
      </rPr>
      <t>SI ES UN CRÉDITO DE MODALIDAD DE 4, 6 Ó 9 VISITAS, ADEMÁS DE INDICAR QUÉ % PORCENTAJE DE AVANCE SE DEBE DE ALCANZAR EN CADA VISITA.</t>
    </r>
  </si>
  <si>
    <t>=RESUMEN!C10</t>
  </si>
  <si>
    <t>=RESUMEN!E7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</si>
</sst>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0_-;\-&quot;$&quot;* #,##0.00_-;_-&quot;$&quot;* &quot;-&quot;??_-;_-@"/>
    <numFmt numFmtId="165" formatCode="#,##0.00\ &quot; m2&quot;"/>
    <numFmt numFmtId="166" formatCode="[$-80A]d&quot; de &quot;mmmm&quot; de &quot;yyyy"/>
    <numFmt numFmtId="167" formatCode="&quot;$&quot;#,##0.00"/>
    <numFmt numFmtId="168" formatCode="#,##0.00\ &quot; $/m2&quot;"/>
    <numFmt numFmtId="169" formatCode="#,##0\ &quot; VISITAS&quot;"/>
    <numFmt numFmtId="170" formatCode="0.0"/>
    <numFmt numFmtId="171" formatCode="[$-F800]dddd\,\ mmmm\ dd\,\ yyyy"/>
    <numFmt numFmtId="172" formatCode="[$-80A]d&quot; de &quot;mmmm&quot; de &quot;yyyy;@"/>
    <numFmt numFmtId="173" formatCode="_-&quot;$&quot;* #,##0.000_-;\-&quot;$&quot;* #,##0.000_-;_-&quot;$&quot;* &quot;-&quot;??_-;_-@_-"/>
  </numFmts>
  <fonts count="59" x14ac:knownFonts="1">
    <font>
      <sz val="11"/>
      <color rgb="FF000000"/>
      <name val="Calibri"/>
    </font>
    <font>
      <sz val="8"/>
      <color rgb="FF000000"/>
      <name val="Arial Narrow"/>
      <family val="2"/>
    </font>
    <font>
      <b/>
      <sz val="14"/>
      <color rgb="FF000000"/>
      <name val="Arial Narrow"/>
      <family val="2"/>
    </font>
    <font>
      <sz val="11"/>
      <name val="Calibri"/>
      <family val="2"/>
    </font>
    <font>
      <b/>
      <sz val="8"/>
      <color rgb="FF000000"/>
      <name val="Arial Narrow"/>
      <family val="2"/>
    </font>
    <font>
      <sz val="8"/>
      <color rgb="FF000000"/>
      <name val="Arial"/>
      <family val="2"/>
    </font>
    <font>
      <i/>
      <sz val="8"/>
      <color rgb="FF000000"/>
      <name val="Arial Narrow"/>
      <family val="2"/>
    </font>
    <font>
      <b/>
      <sz val="14"/>
      <color rgb="FFFFFFFF"/>
      <name val="Arial Narrow"/>
      <family val="2"/>
    </font>
    <font>
      <sz val="8"/>
      <color rgb="FFFFFFFF"/>
      <name val="Arial Narrow"/>
      <family val="2"/>
    </font>
    <font>
      <sz val="8"/>
      <name val="Arial Narrow"/>
      <family val="2"/>
    </font>
    <font>
      <b/>
      <sz val="9"/>
      <color rgb="FF000000"/>
      <name val="Arial Narrow"/>
      <family val="2"/>
    </font>
    <font>
      <b/>
      <sz val="9"/>
      <name val="Arial Narrow"/>
      <family val="2"/>
    </font>
    <font>
      <b/>
      <sz val="10"/>
      <color rgb="FF000000"/>
      <name val="Arial Narrow"/>
      <family val="2"/>
    </font>
    <font>
      <b/>
      <sz val="10"/>
      <color rgb="FFFFFFFF"/>
      <name val="Arial Narrow"/>
      <family val="2"/>
    </font>
    <font>
      <b/>
      <sz val="16"/>
      <color rgb="FF000000"/>
      <name val="Arial Narrow"/>
      <family val="2"/>
    </font>
    <font>
      <sz val="9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20"/>
      <color rgb="FF000000"/>
      <name val="Arial Narrow"/>
      <family val="2"/>
    </font>
    <font>
      <b/>
      <sz val="1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color rgb="FFFF0000"/>
      <name val="Arial Narrow"/>
      <family val="2"/>
    </font>
    <font>
      <sz val="7"/>
      <name val="Arial Narrow"/>
      <family val="2"/>
    </font>
    <font>
      <sz val="8"/>
      <color rgb="FF000000"/>
      <name val="Arial Narrow"/>
      <family val="2"/>
    </font>
    <font>
      <b/>
      <sz val="20"/>
      <name val="Arial Narrow"/>
      <family val="2"/>
    </font>
    <font>
      <sz val="8"/>
      <name val="Calibri"/>
      <family val="2"/>
    </font>
    <font>
      <sz val="11"/>
      <color rgb="FF000000"/>
      <name val="Calibri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rgb="FF000000"/>
      <name val="Calibri"/>
      <family val="2"/>
    </font>
    <font>
      <sz val="10"/>
      <name val="MS Sans Serif"/>
      <family val="2"/>
    </font>
    <font>
      <sz val="11"/>
      <color rgb="FF000000"/>
      <name val="Calibri"/>
      <family val="2"/>
    </font>
    <font>
      <i/>
      <sz val="12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  <font>
      <b/>
      <sz val="12"/>
      <color theme="0"/>
      <name val="Arial Narrow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color rgb="FF00B0F0"/>
      <name val="Arial"/>
      <family val="2"/>
    </font>
    <font>
      <b/>
      <sz val="10"/>
      <color rgb="FFFF0000"/>
      <name val="Arial"/>
      <family val="2"/>
    </font>
    <font>
      <b/>
      <sz val="11"/>
      <name val="Century Gothic"/>
      <family val="2"/>
    </font>
    <font>
      <b/>
      <sz val="11"/>
      <color rgb="FFFF0000"/>
      <name val="Century Gothic"/>
      <family val="2"/>
    </font>
    <font>
      <b/>
      <sz val="11"/>
      <color rgb="FF00B0F0"/>
      <name val="Century Gothic"/>
      <family val="2"/>
    </font>
    <font>
      <b/>
      <sz val="11"/>
      <color rgb="FF00B050"/>
      <name val="Century Gothic"/>
      <family val="2"/>
    </font>
    <font>
      <b/>
      <sz val="8"/>
      <name val="Arial"/>
      <family val="2"/>
    </font>
    <font>
      <b/>
      <sz val="14"/>
      <color rgb="FFFF5050"/>
      <name val="Calibri"/>
      <family val="2"/>
    </font>
    <font>
      <b/>
      <sz val="14"/>
      <color theme="0"/>
      <name val="Calibri"/>
      <family val="2"/>
    </font>
    <font>
      <b/>
      <sz val="18"/>
      <color theme="0" tint="-4.9989318521683403E-2"/>
      <name val="Calibri"/>
      <family val="2"/>
    </font>
    <font>
      <b/>
      <sz val="11"/>
      <color theme="1" tint="0.249977111117893"/>
      <name val="Calibri"/>
      <family val="2"/>
    </font>
    <font>
      <b/>
      <sz val="11"/>
      <color theme="1" tint="0.249977111117893"/>
      <name val="Arial Narrow"/>
      <family val="2"/>
    </font>
    <font>
      <b/>
      <sz val="12"/>
      <color rgb="FF000000"/>
      <name val="Arial Narrow"/>
      <family val="2"/>
    </font>
    <font>
      <b/>
      <sz val="12"/>
      <name val="Century Gothic"/>
      <family val="2"/>
    </font>
    <font>
      <b/>
      <sz val="14"/>
      <color rgb="FFC00000"/>
      <name val="Century Gothic"/>
      <family val="2"/>
    </font>
    <font>
      <b/>
      <sz val="12"/>
      <color rgb="FFFF0000"/>
      <name val="Century Gothic"/>
      <family val="2"/>
    </font>
    <font>
      <b/>
      <sz val="11"/>
      <color theme="7" tint="-0.249977111117893"/>
      <name val="Century Gothic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CECEC"/>
        <bgColor rgb="FFECECEC"/>
      </patternFill>
    </fill>
    <fill>
      <patternFill patternType="solid">
        <fgColor rgb="FFE2F8C8"/>
        <bgColor rgb="FFE2F8C8"/>
      </patternFill>
    </fill>
    <fill>
      <patternFill patternType="solid">
        <fgColor rgb="FF595959"/>
        <bgColor rgb="FF595959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rgb="FFE2F8C8"/>
        <bgColor indexed="64"/>
      </patternFill>
    </fill>
    <fill>
      <patternFill patternType="solid">
        <fgColor theme="2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E2F8C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34998626667073579"/>
        <bgColor rgb="FFFFFFFF"/>
      </patternFill>
    </fill>
  </fills>
  <borders count="6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rgb="FF000000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</borders>
  <cellStyleXfs count="5">
    <xf numFmtId="0" fontId="0" fillId="0" borderId="0"/>
    <xf numFmtId="4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2" fillId="0" borderId="26"/>
    <xf numFmtId="9" fontId="33" fillId="0" borderId="0" applyFont="0" applyFill="0" applyBorder="0" applyAlignment="0" applyProtection="0"/>
  </cellStyleXfs>
  <cellXfs count="243">
    <xf numFmtId="0" fontId="0" fillId="0" borderId="0" xfId="0"/>
    <xf numFmtId="0" fontId="1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vertical="center"/>
    </xf>
    <xf numFmtId="10" fontId="8" fillId="5" borderId="1" xfId="0" applyNumberFormat="1" applyFont="1" applyFill="1" applyBorder="1" applyAlignment="1">
      <alignment horizontal="center" vertical="center"/>
    </xf>
    <xf numFmtId="10" fontId="8" fillId="5" borderId="1" xfId="0" applyNumberFormat="1" applyFont="1" applyFill="1" applyBorder="1" applyAlignment="1">
      <alignment vertical="center"/>
    </xf>
    <xf numFmtId="10" fontId="1" fillId="2" borderId="1" xfId="0" applyNumberFormat="1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/>
    </xf>
    <xf numFmtId="166" fontId="11" fillId="2" borderId="22" xfId="0" applyNumberFormat="1" applyFont="1" applyFill="1" applyBorder="1" applyAlignment="1">
      <alignment vertical="center" wrapText="1"/>
    </xf>
    <xf numFmtId="164" fontId="12" fillId="2" borderId="22" xfId="0" applyNumberFormat="1" applyFont="1" applyFill="1" applyBorder="1" applyAlignment="1">
      <alignment vertical="center"/>
    </xf>
    <xf numFmtId="10" fontId="6" fillId="2" borderId="22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vertical="center"/>
    </xf>
    <xf numFmtId="167" fontId="1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vertical="center"/>
    </xf>
    <xf numFmtId="168" fontId="13" fillId="5" borderId="22" xfId="0" applyNumberFormat="1" applyFont="1" applyFill="1" applyBorder="1" applyAlignment="1">
      <alignment horizontal="right" vertical="center"/>
    </xf>
    <xf numFmtId="169" fontId="13" fillId="5" borderId="22" xfId="0" applyNumberFormat="1" applyFont="1" applyFill="1" applyBorder="1" applyAlignment="1">
      <alignment horizontal="right" vertical="center"/>
    </xf>
    <xf numFmtId="167" fontId="4" fillId="2" borderId="27" xfId="0" applyNumberFormat="1" applyFont="1" applyFill="1" applyBorder="1" applyAlignment="1">
      <alignment horizontal="right" vertical="center"/>
    </xf>
    <xf numFmtId="166" fontId="11" fillId="7" borderId="22" xfId="0" applyNumberFormat="1" applyFont="1" applyFill="1" applyBorder="1" applyAlignment="1">
      <alignment horizontal="left" vertical="center" wrapText="1"/>
    </xf>
    <xf numFmtId="164" fontId="15" fillId="7" borderId="22" xfId="0" applyNumberFormat="1" applyFont="1" applyFill="1" applyBorder="1" applyAlignment="1">
      <alignment horizontal="center" vertical="center"/>
    </xf>
    <xf numFmtId="4" fontId="15" fillId="7" borderId="22" xfId="0" applyNumberFormat="1" applyFont="1" applyFill="1" applyBorder="1" applyAlignment="1">
      <alignment horizontal="center" vertical="center"/>
    </xf>
    <xf numFmtId="167" fontId="10" fillId="7" borderId="22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66" fontId="9" fillId="4" borderId="28" xfId="0" applyNumberFormat="1" applyFont="1" applyFill="1" applyBorder="1" applyAlignment="1">
      <alignment vertical="top" wrapText="1"/>
    </xf>
    <xf numFmtId="164" fontId="1" fillId="4" borderId="28" xfId="0" applyNumberFormat="1" applyFont="1" applyFill="1" applyBorder="1" applyAlignment="1">
      <alignment horizontal="center" vertical="center"/>
    </xf>
    <xf numFmtId="4" fontId="1" fillId="4" borderId="28" xfId="0" applyNumberFormat="1" applyFont="1" applyFill="1" applyBorder="1" applyAlignment="1">
      <alignment horizontal="center" vertical="center"/>
    </xf>
    <xf numFmtId="167" fontId="4" fillId="2" borderId="28" xfId="0" applyNumberFormat="1" applyFont="1" applyFill="1" applyBorder="1" applyAlignment="1">
      <alignment horizontal="right" vertical="center"/>
    </xf>
    <xf numFmtId="164" fontId="1" fillId="4" borderId="22" xfId="0" applyNumberFormat="1" applyFont="1" applyFill="1" applyBorder="1" applyAlignment="1">
      <alignment horizontal="center" vertical="center"/>
    </xf>
    <xf numFmtId="4" fontId="1" fillId="4" borderId="22" xfId="0" applyNumberFormat="1" applyFont="1" applyFill="1" applyBorder="1" applyAlignment="1">
      <alignment horizontal="center" vertical="center"/>
    </xf>
    <xf numFmtId="167" fontId="4" fillId="2" borderId="22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vertical="center"/>
    </xf>
    <xf numFmtId="167" fontId="4" fillId="2" borderId="1" xfId="0" applyNumberFormat="1" applyFont="1" applyFill="1" applyBorder="1" applyAlignment="1">
      <alignment horizontal="right" vertical="center"/>
    </xf>
    <xf numFmtId="10" fontId="4" fillId="2" borderId="1" xfId="0" applyNumberFormat="1" applyFont="1" applyFill="1" applyBorder="1" applyAlignment="1">
      <alignment vertical="center"/>
    </xf>
    <xf numFmtId="164" fontId="16" fillId="2" borderId="1" xfId="0" applyNumberFormat="1" applyFont="1" applyFill="1" applyBorder="1" applyAlignment="1">
      <alignment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166" fontId="18" fillId="2" borderId="25" xfId="0" applyNumberFormat="1" applyFont="1" applyFill="1" applyBorder="1" applyAlignment="1">
      <alignment horizontal="left" vertical="center" wrapText="1"/>
    </xf>
    <xf numFmtId="171" fontId="19" fillId="2" borderId="22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166" fontId="20" fillId="2" borderId="1" xfId="0" applyNumberFormat="1" applyFont="1" applyFill="1" applyBorder="1" applyAlignment="1">
      <alignment vertical="center" wrapText="1"/>
    </xf>
    <xf numFmtId="171" fontId="9" fillId="2" borderId="1" xfId="0" applyNumberFormat="1" applyFont="1" applyFill="1" applyBorder="1" applyAlignment="1">
      <alignment horizontal="left" vertical="center"/>
    </xf>
    <xf numFmtId="0" fontId="1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164" fontId="23" fillId="4" borderId="22" xfId="0" applyNumberFormat="1" applyFont="1" applyFill="1" applyBorder="1" applyAlignment="1">
      <alignment horizontal="center" vertical="center"/>
    </xf>
    <xf numFmtId="164" fontId="23" fillId="4" borderId="28" xfId="0" applyNumberFormat="1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4" fontId="14" fillId="2" borderId="26" xfId="0" applyNumberFormat="1" applyFont="1" applyFill="1" applyBorder="1" applyAlignment="1">
      <alignment vertical="center"/>
    </xf>
    <xf numFmtId="0" fontId="3" fillId="0" borderId="26" xfId="0" applyFont="1" applyBorder="1"/>
    <xf numFmtId="0" fontId="10" fillId="7" borderId="22" xfId="0" applyFont="1" applyFill="1" applyBorder="1" applyAlignment="1">
      <alignment horizontal="center" vertical="center"/>
    </xf>
    <xf numFmtId="10" fontId="10" fillId="7" borderId="22" xfId="0" applyNumberFormat="1" applyFont="1" applyFill="1" applyBorder="1" applyAlignment="1">
      <alignment horizontal="center" vertical="center"/>
    </xf>
    <xf numFmtId="170" fontId="1" fillId="4" borderId="28" xfId="0" applyNumberFormat="1" applyFont="1" applyFill="1" applyBorder="1" applyAlignment="1">
      <alignment horizontal="center" vertical="center"/>
    </xf>
    <xf numFmtId="10" fontId="4" fillId="2" borderId="28" xfId="0" applyNumberFormat="1" applyFont="1" applyFill="1" applyBorder="1" applyAlignment="1">
      <alignment horizontal="center" vertical="center"/>
    </xf>
    <xf numFmtId="170" fontId="1" fillId="4" borderId="22" xfId="0" applyNumberFormat="1" applyFont="1" applyFill="1" applyBorder="1" applyAlignment="1">
      <alignment horizontal="center" vertical="center"/>
    </xf>
    <xf numFmtId="2" fontId="1" fillId="4" borderId="22" xfId="0" applyNumberFormat="1" applyFont="1" applyFill="1" applyBorder="1" applyAlignment="1">
      <alignment horizontal="center" vertical="center"/>
    </xf>
    <xf numFmtId="2" fontId="1" fillId="4" borderId="28" xfId="0" applyNumberFormat="1" applyFont="1" applyFill="1" applyBorder="1" applyAlignment="1">
      <alignment horizontal="center" vertical="center"/>
    </xf>
    <xf numFmtId="166" fontId="19" fillId="4" borderId="22" xfId="0" applyNumberFormat="1" applyFont="1" applyFill="1" applyBorder="1" applyAlignment="1">
      <alignment vertical="top" wrapText="1"/>
    </xf>
    <xf numFmtId="166" fontId="19" fillId="4" borderId="28" xfId="0" applyNumberFormat="1" applyFont="1" applyFill="1" applyBorder="1" applyAlignment="1">
      <alignment vertical="top" wrapText="1"/>
    </xf>
    <xf numFmtId="166" fontId="19" fillId="4" borderId="27" xfId="0" applyNumberFormat="1" applyFont="1" applyFill="1" applyBorder="1" applyAlignment="1">
      <alignment vertical="top" wrapText="1"/>
    </xf>
    <xf numFmtId="164" fontId="1" fillId="4" borderId="27" xfId="0" applyNumberFormat="1" applyFont="1" applyFill="1" applyBorder="1" applyAlignment="1">
      <alignment horizontal="center" vertical="center"/>
    </xf>
    <xf numFmtId="4" fontId="1" fillId="4" borderId="27" xfId="0" applyNumberFormat="1" applyFont="1" applyFill="1" applyBorder="1" applyAlignment="1">
      <alignment horizontal="center" vertical="center"/>
    </xf>
    <xf numFmtId="0" fontId="27" fillId="8" borderId="0" xfId="0" applyFont="1" applyFill="1" applyAlignment="1">
      <alignment horizontal="right" vertical="center"/>
    </xf>
    <xf numFmtId="0" fontId="27" fillId="8" borderId="0" xfId="0" applyFont="1" applyFill="1" applyAlignment="1">
      <alignment vertical="center"/>
    </xf>
    <xf numFmtId="0" fontId="27" fillId="8" borderId="26" xfId="0" applyFont="1" applyFill="1" applyBorder="1" applyAlignment="1">
      <alignment vertical="center"/>
    </xf>
    <xf numFmtId="0" fontId="1" fillId="8" borderId="0" xfId="0" applyFont="1" applyFill="1" applyAlignment="1">
      <alignment horizontal="center"/>
    </xf>
    <xf numFmtId="0" fontId="27" fillId="8" borderId="26" xfId="0" applyFont="1" applyFill="1" applyBorder="1" applyAlignment="1">
      <alignment horizontal="center" vertical="center"/>
    </xf>
    <xf numFmtId="172" fontId="9" fillId="9" borderId="32" xfId="3" applyFont="1" applyFill="1" applyBorder="1" applyAlignment="1" applyProtection="1">
      <alignment vertical="top" wrapText="1"/>
      <protection locked="0"/>
    </xf>
    <xf numFmtId="44" fontId="27" fillId="9" borderId="32" xfId="1" applyFont="1" applyFill="1" applyBorder="1" applyAlignment="1" applyProtection="1">
      <alignment horizontal="center" vertical="center"/>
      <protection locked="0"/>
    </xf>
    <xf numFmtId="4" fontId="27" fillId="9" borderId="32" xfId="2" applyNumberFormat="1" applyFont="1" applyFill="1" applyBorder="1" applyAlignment="1" applyProtection="1">
      <alignment horizontal="center" vertical="center"/>
      <protection locked="0"/>
    </xf>
    <xf numFmtId="0" fontId="3" fillId="0" borderId="24" xfId="0" applyFont="1" applyBorder="1"/>
    <xf numFmtId="0" fontId="9" fillId="6" borderId="2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/>
    </xf>
    <xf numFmtId="44" fontId="12" fillId="2" borderId="22" xfId="1" applyFont="1" applyFill="1" applyBorder="1" applyAlignment="1">
      <alignment vertical="center"/>
    </xf>
    <xf numFmtId="0" fontId="6" fillId="2" borderId="1" xfId="0" applyFont="1" applyFill="1" applyBorder="1" applyAlignment="1">
      <alignment horizontal="right" vertical="center" indent="1"/>
    </xf>
    <xf numFmtId="9" fontId="1" fillId="2" borderId="32" xfId="4" applyFont="1" applyFill="1" applyBorder="1" applyAlignment="1">
      <alignment vertical="center"/>
    </xf>
    <xf numFmtId="0" fontId="26" fillId="0" borderId="0" xfId="0" applyFont="1"/>
    <xf numFmtId="44" fontId="1" fillId="2" borderId="1" xfId="0" applyNumberFormat="1" applyFont="1" applyFill="1" applyBorder="1" applyAlignment="1">
      <alignment vertical="center"/>
    </xf>
    <xf numFmtId="9" fontId="10" fillId="2" borderId="32" xfId="4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right" vertical="center"/>
    </xf>
    <xf numFmtId="164" fontId="7" fillId="5" borderId="38" xfId="0" applyNumberFormat="1" applyFont="1" applyFill="1" applyBorder="1" applyAlignment="1">
      <alignment vertical="center"/>
    </xf>
    <xf numFmtId="9" fontId="1" fillId="11" borderId="32" xfId="4" applyFont="1" applyFill="1" applyBorder="1" applyAlignment="1">
      <alignment horizontal="center" vertical="center"/>
    </xf>
    <xf numFmtId="0" fontId="34" fillId="10" borderId="34" xfId="0" applyFont="1" applyFill="1" applyBorder="1" applyAlignment="1">
      <alignment vertical="center"/>
    </xf>
    <xf numFmtId="0" fontId="6" fillId="10" borderId="32" xfId="0" applyFont="1" applyFill="1" applyBorder="1" applyAlignment="1">
      <alignment vertical="center"/>
    </xf>
    <xf numFmtId="49" fontId="28" fillId="12" borderId="0" xfId="0" applyNumberFormat="1" applyFont="1" applyFill="1" applyAlignment="1">
      <alignment vertical="center"/>
    </xf>
    <xf numFmtId="49" fontId="28" fillId="12" borderId="0" xfId="0" applyNumberFormat="1" applyFont="1" applyFill="1" applyAlignment="1">
      <alignment horizontal="left" vertical="center"/>
    </xf>
    <xf numFmtId="49" fontId="29" fillId="12" borderId="0" xfId="0" applyNumberFormat="1" applyFont="1" applyFill="1" applyAlignment="1">
      <alignment horizontal="center" vertical="center"/>
    </xf>
    <xf numFmtId="49" fontId="28" fillId="12" borderId="0" xfId="0" applyNumberFormat="1" applyFont="1" applyFill="1" applyAlignment="1">
      <alignment horizontal="center" vertical="center"/>
    </xf>
    <xf numFmtId="165" fontId="28" fillId="12" borderId="32" xfId="1" applyNumberFormat="1" applyFont="1" applyFill="1" applyBorder="1" applyAlignment="1">
      <alignment horizontal="center" vertical="center"/>
    </xf>
    <xf numFmtId="49" fontId="4" fillId="13" borderId="1" xfId="0" applyNumberFormat="1" applyFont="1" applyFill="1" applyBorder="1" applyAlignment="1">
      <alignment vertical="center"/>
    </xf>
    <xf numFmtId="0" fontId="4" fillId="11" borderId="1" xfId="0" applyFont="1" applyFill="1" applyBorder="1" applyAlignment="1">
      <alignment vertical="center"/>
    </xf>
    <xf numFmtId="0" fontId="1" fillId="2" borderId="26" xfId="0" applyFont="1" applyFill="1" applyBorder="1" applyAlignment="1">
      <alignment horizontal="center" vertical="center"/>
    </xf>
    <xf numFmtId="173" fontId="35" fillId="2" borderId="32" xfId="1" applyNumberFormat="1" applyFont="1" applyFill="1" applyBorder="1" applyAlignment="1">
      <alignment vertical="center"/>
    </xf>
    <xf numFmtId="173" fontId="35" fillId="2" borderId="32" xfId="0" applyNumberFormat="1" applyFont="1" applyFill="1" applyBorder="1" applyAlignment="1">
      <alignment vertical="center"/>
    </xf>
    <xf numFmtId="173" fontId="36" fillId="2" borderId="32" xfId="0" applyNumberFormat="1" applyFont="1" applyFill="1" applyBorder="1" applyAlignment="1">
      <alignment vertical="center"/>
    </xf>
    <xf numFmtId="0" fontId="1" fillId="2" borderId="26" xfId="0" applyFont="1" applyFill="1" applyBorder="1" applyAlignment="1">
      <alignment vertical="center"/>
    </xf>
    <xf numFmtId="9" fontId="1" fillId="15" borderId="32" xfId="4" applyFont="1" applyFill="1" applyBorder="1" applyAlignment="1">
      <alignment horizontal="center" vertical="center"/>
    </xf>
    <xf numFmtId="43" fontId="1" fillId="2" borderId="1" xfId="2" applyFont="1" applyFill="1" applyBorder="1" applyAlignment="1">
      <alignment horizontal="center" vertical="center"/>
    </xf>
    <xf numFmtId="0" fontId="0" fillId="14" borderId="3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1" fillId="15" borderId="32" xfId="0" applyNumberFormat="1" applyFont="1" applyFill="1" applyBorder="1" applyAlignment="1">
      <alignment horizontal="center" vertical="center"/>
    </xf>
    <xf numFmtId="44" fontId="0" fillId="14" borderId="32" xfId="0" applyNumberFormat="1" applyFill="1" applyBorder="1" applyAlignment="1">
      <alignment horizontal="center" vertical="center"/>
    </xf>
    <xf numFmtId="0" fontId="10" fillId="7" borderId="49" xfId="0" applyFont="1" applyFill="1" applyBorder="1" applyAlignment="1">
      <alignment horizontal="center" vertical="center"/>
    </xf>
    <xf numFmtId="0" fontId="37" fillId="16" borderId="32" xfId="0" applyFont="1" applyFill="1" applyBorder="1" applyAlignment="1">
      <alignment horizontal="center"/>
    </xf>
    <xf numFmtId="9" fontId="38" fillId="16" borderId="32" xfId="4" applyFont="1" applyFill="1" applyBorder="1" applyAlignment="1">
      <alignment horizontal="center" vertical="center"/>
    </xf>
    <xf numFmtId="167" fontId="39" fillId="17" borderId="32" xfId="0" applyNumberFormat="1" applyFont="1" applyFill="1" applyBorder="1" applyAlignment="1">
      <alignment horizontal="center" vertical="center"/>
    </xf>
    <xf numFmtId="0" fontId="37" fillId="16" borderId="32" xfId="0" applyFont="1" applyFill="1" applyBorder="1" applyAlignment="1">
      <alignment horizontal="center" vertical="center"/>
    </xf>
    <xf numFmtId="44" fontId="0" fillId="12" borderId="32" xfId="0" applyNumberFormat="1" applyFill="1" applyBorder="1" applyAlignment="1">
      <alignment horizontal="center" vertical="center"/>
    </xf>
    <xf numFmtId="9" fontId="0" fillId="12" borderId="32" xfId="4" applyFont="1" applyFill="1" applyBorder="1" applyAlignment="1">
      <alignment horizontal="center" vertical="center"/>
    </xf>
    <xf numFmtId="166" fontId="11" fillId="7" borderId="49" xfId="0" applyNumberFormat="1" applyFont="1" applyFill="1" applyBorder="1" applyAlignment="1">
      <alignment horizontal="left" vertical="center" wrapText="1"/>
    </xf>
    <xf numFmtId="164" fontId="15" fillId="7" borderId="49" xfId="0" applyNumberFormat="1" applyFont="1" applyFill="1" applyBorder="1" applyAlignment="1">
      <alignment horizontal="center" vertical="center"/>
    </xf>
    <xf numFmtId="4" fontId="15" fillId="7" borderId="49" xfId="0" applyNumberFormat="1" applyFont="1" applyFill="1" applyBorder="1" applyAlignment="1">
      <alignment horizontal="center" vertical="center"/>
    </xf>
    <xf numFmtId="167" fontId="10" fillId="7" borderId="49" xfId="0" applyNumberFormat="1" applyFont="1" applyFill="1" applyBorder="1" applyAlignment="1">
      <alignment horizontal="center" vertical="center"/>
    </xf>
    <xf numFmtId="0" fontId="3" fillId="12" borderId="26" xfId="0" applyFont="1" applyFill="1" applyBorder="1"/>
    <xf numFmtId="0" fontId="51" fillId="16" borderId="32" xfId="0" applyFont="1" applyFill="1" applyBorder="1" applyAlignment="1">
      <alignment horizontal="center" vertical="center" wrapText="1"/>
    </xf>
    <xf numFmtId="0" fontId="51" fillId="16" borderId="51" xfId="0" applyFont="1" applyFill="1" applyBorder="1" applyAlignment="1">
      <alignment horizontal="center" vertical="center" wrapText="1"/>
    </xf>
    <xf numFmtId="0" fontId="49" fillId="0" borderId="26" xfId="0" applyFont="1" applyBorder="1" applyAlignment="1">
      <alignment vertical="center" wrapText="1"/>
    </xf>
    <xf numFmtId="49" fontId="38" fillId="16" borderId="32" xfId="4" applyNumberFormat="1" applyFont="1" applyFill="1" applyBorder="1" applyAlignment="1">
      <alignment horizontal="center" vertical="center"/>
    </xf>
    <xf numFmtId="9" fontId="39" fillId="17" borderId="32" xfId="4" applyFont="1" applyFill="1" applyBorder="1" applyAlignment="1">
      <alignment horizontal="center" vertical="center"/>
    </xf>
    <xf numFmtId="9" fontId="52" fillId="0" borderId="32" xfId="4" applyFont="1" applyFill="1" applyBorder="1" applyAlignment="1">
      <alignment horizontal="center" vertical="center" wrapText="1"/>
    </xf>
    <xf numFmtId="167" fontId="53" fillId="0" borderId="32" xfId="0" applyNumberFormat="1" applyFont="1" applyBorder="1" applyAlignment="1">
      <alignment horizontal="center" vertical="center" wrapText="1"/>
    </xf>
    <xf numFmtId="167" fontId="54" fillId="2" borderId="1" xfId="0" applyNumberFormat="1" applyFont="1" applyFill="1" applyBorder="1" applyAlignment="1">
      <alignment horizontal="right" vertical="center"/>
    </xf>
    <xf numFmtId="10" fontId="54" fillId="2" borderId="1" xfId="0" applyNumberFormat="1" applyFont="1" applyFill="1" applyBorder="1" applyAlignment="1">
      <alignment vertical="center"/>
    </xf>
    <xf numFmtId="0" fontId="1" fillId="11" borderId="1" xfId="0" applyFont="1" applyFill="1" applyBorder="1" applyAlignment="1">
      <alignment vertical="center"/>
    </xf>
    <xf numFmtId="0" fontId="4" fillId="11" borderId="26" xfId="0" applyFont="1" applyFill="1" applyBorder="1" applyAlignment="1">
      <alignment vertical="center"/>
    </xf>
    <xf numFmtId="0" fontId="0" fillId="12" borderId="26" xfId="0" applyFill="1" applyBorder="1"/>
    <xf numFmtId="49" fontId="29" fillId="12" borderId="26" xfId="0" applyNumberFormat="1" applyFont="1" applyFill="1" applyBorder="1" applyAlignment="1">
      <alignment horizontal="center" vertical="center"/>
    </xf>
    <xf numFmtId="10" fontId="4" fillId="2" borderId="32" xfId="0" applyNumberFormat="1" applyFont="1" applyFill="1" applyBorder="1" applyAlignment="1">
      <alignment horizontal="center" vertical="center"/>
    </xf>
    <xf numFmtId="0" fontId="24" fillId="0" borderId="33" xfId="0" applyFont="1" applyBorder="1" applyAlignment="1">
      <alignment vertical="center"/>
    </xf>
    <xf numFmtId="166" fontId="20" fillId="4" borderId="22" xfId="0" applyNumberFormat="1" applyFont="1" applyFill="1" applyBorder="1" applyAlignment="1">
      <alignment vertical="top" wrapText="1"/>
    </xf>
    <xf numFmtId="170" fontId="1" fillId="4" borderId="25" xfId="0" applyNumberFormat="1" applyFont="1" applyFill="1" applyBorder="1" applyAlignment="1">
      <alignment horizontal="center" vertical="center"/>
    </xf>
    <xf numFmtId="166" fontId="20" fillId="4" borderId="27" xfId="0" applyNumberFormat="1" applyFont="1" applyFill="1" applyBorder="1" applyAlignment="1">
      <alignment vertical="top" wrapText="1"/>
    </xf>
    <xf numFmtId="10" fontId="4" fillId="2" borderId="57" xfId="0" applyNumberFormat="1" applyFont="1" applyFill="1" applyBorder="1" applyAlignment="1">
      <alignment horizontal="center" vertical="center"/>
    </xf>
    <xf numFmtId="166" fontId="19" fillId="4" borderId="32" xfId="0" applyNumberFormat="1" applyFont="1" applyFill="1" applyBorder="1" applyAlignment="1">
      <alignment vertical="top" wrapText="1"/>
    </xf>
    <xf numFmtId="164" fontId="1" fillId="4" borderId="32" xfId="0" applyNumberFormat="1" applyFont="1" applyFill="1" applyBorder="1" applyAlignment="1">
      <alignment horizontal="center" vertical="center"/>
    </xf>
    <xf numFmtId="4" fontId="1" fillId="4" borderId="32" xfId="0" applyNumberFormat="1" applyFont="1" applyFill="1" applyBorder="1" applyAlignment="1">
      <alignment horizontal="center" vertical="center"/>
    </xf>
    <xf numFmtId="167" fontId="4" fillId="2" borderId="32" xfId="0" applyNumberFormat="1" applyFont="1" applyFill="1" applyBorder="1" applyAlignment="1">
      <alignment horizontal="right" vertical="center"/>
    </xf>
    <xf numFmtId="0" fontId="37" fillId="16" borderId="51" xfId="0" applyFont="1" applyFill="1" applyBorder="1" applyAlignment="1">
      <alignment horizontal="center"/>
    </xf>
    <xf numFmtId="10" fontId="55" fillId="0" borderId="58" xfId="0" applyNumberFormat="1" applyFont="1" applyBorder="1" applyAlignment="1">
      <alignment vertical="center" wrapText="1"/>
    </xf>
    <xf numFmtId="0" fontId="24" fillId="0" borderId="60" xfId="0" applyFont="1" applyBorder="1" applyAlignment="1">
      <alignment vertical="center"/>
    </xf>
    <xf numFmtId="0" fontId="37" fillId="16" borderId="61" xfId="0" applyFont="1" applyFill="1" applyBorder="1" applyAlignment="1">
      <alignment horizontal="center"/>
    </xf>
    <xf numFmtId="0" fontId="10" fillId="7" borderId="25" xfId="0" applyFont="1" applyFill="1" applyBorder="1" applyAlignment="1">
      <alignment horizontal="center" vertical="center"/>
    </xf>
    <xf numFmtId="166" fontId="20" fillId="4" borderId="28" xfId="0" applyNumberFormat="1" applyFont="1" applyFill="1" applyBorder="1" applyAlignment="1">
      <alignment vertical="top" wrapText="1"/>
    </xf>
    <xf numFmtId="166" fontId="11" fillId="7" borderId="32" xfId="0" applyNumberFormat="1" applyFont="1" applyFill="1" applyBorder="1" applyAlignment="1">
      <alignment horizontal="left" vertical="center" wrapText="1"/>
    </xf>
    <xf numFmtId="164" fontId="15" fillId="7" borderId="32" xfId="0" applyNumberFormat="1" applyFont="1" applyFill="1" applyBorder="1" applyAlignment="1">
      <alignment horizontal="center" vertical="center"/>
    </xf>
    <xf numFmtId="4" fontId="15" fillId="7" borderId="32" xfId="0" applyNumberFormat="1" applyFont="1" applyFill="1" applyBorder="1" applyAlignment="1">
      <alignment horizontal="center" vertical="center"/>
    </xf>
    <xf numFmtId="167" fontId="10" fillId="7" borderId="32" xfId="0" applyNumberFormat="1" applyFont="1" applyFill="1" applyBorder="1" applyAlignment="1">
      <alignment horizontal="center" vertical="center"/>
    </xf>
    <xf numFmtId="10" fontId="10" fillId="7" borderId="32" xfId="0" applyNumberFormat="1" applyFont="1" applyFill="1" applyBorder="1" applyAlignment="1">
      <alignment horizontal="center" vertical="center"/>
    </xf>
    <xf numFmtId="167" fontId="56" fillId="0" borderId="59" xfId="0" applyNumberFormat="1" applyFont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8" xfId="0" applyFont="1" applyBorder="1"/>
    <xf numFmtId="0" fontId="0" fillId="0" borderId="0" xfId="0"/>
    <xf numFmtId="0" fontId="3" fillId="0" borderId="9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43" fillId="2" borderId="5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3" fillId="0" borderId="10" xfId="0" applyFont="1" applyBorder="1"/>
    <xf numFmtId="0" fontId="26" fillId="0" borderId="0" xfId="0" applyFont="1"/>
    <xf numFmtId="0" fontId="3" fillId="0" borderId="11" xfId="0" applyFont="1" applyBorder="1"/>
    <xf numFmtId="0" fontId="3" fillId="0" borderId="15" xfId="0" applyFont="1" applyBorder="1"/>
    <xf numFmtId="0" fontId="3" fillId="0" borderId="16" xfId="0" applyFont="1" applyBorder="1"/>
    <xf numFmtId="0" fontId="48" fillId="2" borderId="17" xfId="0" applyFont="1" applyFill="1" applyBorder="1" applyAlignment="1">
      <alignment horizontal="center" vertical="center" wrapText="1"/>
    </xf>
    <xf numFmtId="0" fontId="3" fillId="0" borderId="18" xfId="0" applyFont="1" applyBorder="1"/>
    <xf numFmtId="0" fontId="3" fillId="0" borderId="0" xfId="0" applyFont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7" fillId="5" borderId="23" xfId="0" applyFont="1" applyFill="1" applyBorder="1" applyAlignment="1">
      <alignment horizontal="center" vertical="center"/>
    </xf>
    <xf numFmtId="0" fontId="3" fillId="0" borderId="24" xfId="0" applyFont="1" applyBorder="1"/>
    <xf numFmtId="0" fontId="1" fillId="2" borderId="23" xfId="0" applyFont="1" applyFill="1" applyBorder="1" applyAlignment="1">
      <alignment horizontal="center" vertical="center"/>
    </xf>
    <xf numFmtId="0" fontId="3" fillId="0" borderId="26" xfId="0" applyFont="1" applyBorder="1"/>
    <xf numFmtId="0" fontId="4" fillId="0" borderId="0" xfId="0" applyFont="1" applyAlignment="1">
      <alignment horizontal="center" vertical="center" wrapText="1"/>
    </xf>
    <xf numFmtId="49" fontId="4" fillId="13" borderId="23" xfId="0" applyNumberFormat="1" applyFont="1" applyFill="1" applyBorder="1" applyAlignment="1">
      <alignment horizontal="center" vertical="center"/>
    </xf>
    <xf numFmtId="0" fontId="3" fillId="12" borderId="26" xfId="0" applyFont="1" applyFill="1" applyBorder="1"/>
    <xf numFmtId="0" fontId="3" fillId="12" borderId="24" xfId="0" applyFont="1" applyFill="1" applyBorder="1"/>
    <xf numFmtId="49" fontId="29" fillId="12" borderId="0" xfId="0" applyNumberFormat="1" applyFont="1" applyFill="1" applyAlignment="1">
      <alignment horizontal="center" vertical="center"/>
    </xf>
    <xf numFmtId="0" fontId="27" fillId="8" borderId="26" xfId="0" applyFont="1" applyFill="1" applyBorder="1" applyAlignment="1">
      <alignment horizontal="center" vertical="center"/>
    </xf>
    <xf numFmtId="49" fontId="30" fillId="12" borderId="26" xfId="0" applyNumberFormat="1" applyFont="1" applyFill="1" applyBorder="1" applyAlignment="1">
      <alignment horizontal="center" vertical="center"/>
    </xf>
    <xf numFmtId="14" fontId="6" fillId="11" borderId="48" xfId="0" applyNumberFormat="1" applyFont="1" applyFill="1" applyBorder="1" applyAlignment="1">
      <alignment horizontal="center" vertical="center"/>
    </xf>
    <xf numFmtId="0" fontId="6" fillId="11" borderId="35" xfId="0" applyFont="1" applyFill="1" applyBorder="1" applyAlignment="1">
      <alignment horizontal="center" vertical="center"/>
    </xf>
    <xf numFmtId="0" fontId="7" fillId="5" borderId="39" xfId="0" applyFont="1" applyFill="1" applyBorder="1" applyAlignment="1">
      <alignment horizontal="left" vertical="center"/>
    </xf>
    <xf numFmtId="0" fontId="7" fillId="5" borderId="33" xfId="0" applyFont="1" applyFill="1" applyBorder="1" applyAlignment="1">
      <alignment horizontal="left" vertical="center"/>
    </xf>
    <xf numFmtId="0" fontId="30" fillId="12" borderId="26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49" fontId="29" fillId="12" borderId="26" xfId="0" applyNumberFormat="1" applyFont="1" applyFill="1" applyBorder="1" applyAlignment="1">
      <alignment horizontal="center" vertical="center"/>
    </xf>
    <xf numFmtId="0" fontId="29" fillId="12" borderId="26" xfId="0" applyFont="1" applyFill="1" applyBorder="1" applyAlignment="1">
      <alignment horizontal="center" vertical="center"/>
    </xf>
    <xf numFmtId="0" fontId="7" fillId="5" borderId="36" xfId="0" applyFont="1" applyFill="1" applyBorder="1" applyAlignment="1">
      <alignment horizontal="center" vertical="center"/>
    </xf>
    <xf numFmtId="0" fontId="3" fillId="0" borderId="37" xfId="0" applyFont="1" applyBorder="1"/>
    <xf numFmtId="0" fontId="43" fillId="2" borderId="40" xfId="0" applyFont="1" applyFill="1" applyBorder="1" applyAlignment="1">
      <alignment horizontal="center" vertical="center"/>
    </xf>
    <xf numFmtId="0" fontId="43" fillId="2" borderId="41" xfId="0" applyFont="1" applyFill="1" applyBorder="1" applyAlignment="1">
      <alignment horizontal="center" vertical="center"/>
    </xf>
    <xf numFmtId="0" fontId="43" fillId="2" borderId="42" xfId="0" applyFont="1" applyFill="1" applyBorder="1" applyAlignment="1">
      <alignment horizontal="center" vertical="center"/>
    </xf>
    <xf numFmtId="0" fontId="43" fillId="2" borderId="43" xfId="0" applyFont="1" applyFill="1" applyBorder="1" applyAlignment="1">
      <alignment horizontal="center" vertical="center"/>
    </xf>
    <xf numFmtId="0" fontId="43" fillId="2" borderId="26" xfId="0" applyFont="1" applyFill="1" applyBorder="1" applyAlignment="1">
      <alignment horizontal="center" vertical="center"/>
    </xf>
    <xf numFmtId="0" fontId="43" fillId="2" borderId="44" xfId="0" applyFont="1" applyFill="1" applyBorder="1" applyAlignment="1">
      <alignment horizontal="center" vertical="center"/>
    </xf>
    <xf numFmtId="0" fontId="40" fillId="2" borderId="40" xfId="0" applyFont="1" applyFill="1" applyBorder="1" applyAlignment="1">
      <alignment horizontal="center" vertical="center" wrapText="1"/>
    </xf>
    <xf numFmtId="0" fontId="40" fillId="2" borderId="41" xfId="0" applyFont="1" applyFill="1" applyBorder="1" applyAlignment="1">
      <alignment horizontal="center" vertical="center" wrapText="1"/>
    </xf>
    <xf numFmtId="0" fontId="40" fillId="2" borderId="42" xfId="0" applyFont="1" applyFill="1" applyBorder="1" applyAlignment="1">
      <alignment horizontal="center" vertical="center" wrapText="1"/>
    </xf>
    <xf numFmtId="0" fontId="40" fillId="2" borderId="45" xfId="0" applyFont="1" applyFill="1" applyBorder="1" applyAlignment="1">
      <alignment horizontal="center" vertical="center" wrapText="1"/>
    </xf>
    <xf numFmtId="0" fontId="40" fillId="2" borderId="46" xfId="0" applyFont="1" applyFill="1" applyBorder="1" applyAlignment="1">
      <alignment horizontal="center" vertical="center" wrapText="1"/>
    </xf>
    <xf numFmtId="0" fontId="40" fillId="2" borderId="47" xfId="0" applyFont="1" applyFill="1" applyBorder="1" applyAlignment="1">
      <alignment horizontal="center" vertical="center" wrapText="1"/>
    </xf>
    <xf numFmtId="0" fontId="48" fillId="2" borderId="43" xfId="0" applyFont="1" applyFill="1" applyBorder="1" applyAlignment="1">
      <alignment horizontal="center" vertical="center" wrapText="1"/>
    </xf>
    <xf numFmtId="0" fontId="48" fillId="2" borderId="26" xfId="0" applyFont="1" applyFill="1" applyBorder="1" applyAlignment="1">
      <alignment horizontal="center" vertical="center" wrapText="1"/>
    </xf>
    <xf numFmtId="0" fontId="48" fillId="2" borderId="44" xfId="0" applyFont="1" applyFill="1" applyBorder="1" applyAlignment="1">
      <alignment horizontal="center" vertical="center" wrapText="1"/>
    </xf>
    <xf numFmtId="0" fontId="48" fillId="2" borderId="45" xfId="0" applyFont="1" applyFill="1" applyBorder="1" applyAlignment="1">
      <alignment horizontal="center" vertical="center" wrapText="1"/>
    </xf>
    <xf numFmtId="0" fontId="48" fillId="2" borderId="46" xfId="0" applyFont="1" applyFill="1" applyBorder="1" applyAlignment="1">
      <alignment horizontal="center" vertical="center" wrapText="1"/>
    </xf>
    <xf numFmtId="0" fontId="48" fillId="2" borderId="47" xfId="0" applyFont="1" applyFill="1" applyBorder="1" applyAlignment="1">
      <alignment horizontal="center" vertical="center" wrapText="1"/>
    </xf>
    <xf numFmtId="0" fontId="48" fillId="2" borderId="40" xfId="0" applyFont="1" applyFill="1" applyBorder="1" applyAlignment="1">
      <alignment horizontal="center" vertical="center" wrapText="1"/>
    </xf>
    <xf numFmtId="0" fontId="48" fillId="2" borderId="41" xfId="0" applyFont="1" applyFill="1" applyBorder="1" applyAlignment="1">
      <alignment horizontal="center" vertical="center" wrapText="1"/>
    </xf>
    <xf numFmtId="0" fontId="48" fillId="2" borderId="42" xfId="0" applyFont="1" applyFill="1" applyBorder="1" applyAlignment="1">
      <alignment horizontal="center" vertical="center" wrapText="1"/>
    </xf>
    <xf numFmtId="0" fontId="49" fillId="16" borderId="32" xfId="0" applyFont="1" applyFill="1" applyBorder="1" applyAlignment="1">
      <alignment horizontal="center" vertical="center" wrapText="1"/>
    </xf>
    <xf numFmtId="0" fontId="51" fillId="16" borderId="34" xfId="0" applyFont="1" applyFill="1" applyBorder="1" applyAlignment="1">
      <alignment horizontal="center" vertical="center" wrapText="1"/>
    </xf>
    <xf numFmtId="0" fontId="51" fillId="16" borderId="35" xfId="0" applyFont="1" applyFill="1" applyBorder="1" applyAlignment="1">
      <alignment horizontal="center" vertical="center" wrapText="1"/>
    </xf>
    <xf numFmtId="0" fontId="44" fillId="0" borderId="62" xfId="0" applyFont="1" applyBorder="1" applyAlignment="1">
      <alignment horizontal="center" vertical="center" wrapText="1"/>
    </xf>
    <xf numFmtId="0" fontId="44" fillId="0" borderId="59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44" fillId="0" borderId="53" xfId="0" applyFont="1" applyBorder="1" applyAlignment="1">
      <alignment horizontal="left" vertical="top" wrapText="1"/>
    </xf>
    <xf numFmtId="0" fontId="44" fillId="0" borderId="54" xfId="0" applyFont="1" applyBorder="1" applyAlignment="1">
      <alignment horizontal="left" vertical="top" wrapText="1"/>
    </xf>
    <xf numFmtId="0" fontId="44" fillId="0" borderId="55" xfId="0" applyFont="1" applyBorder="1" applyAlignment="1">
      <alignment horizontal="left" vertical="top" wrapText="1"/>
    </xf>
    <xf numFmtId="0" fontId="44" fillId="0" borderId="56" xfId="0" applyFont="1" applyBorder="1" applyAlignment="1">
      <alignment horizontal="left" vertical="top" wrapText="1"/>
    </xf>
    <xf numFmtId="0" fontId="44" fillId="0" borderId="26" xfId="0" applyFont="1" applyBorder="1" applyAlignment="1">
      <alignment horizontal="left" vertical="top" wrapText="1"/>
    </xf>
    <xf numFmtId="0" fontId="44" fillId="0" borderId="52" xfId="0" applyFont="1" applyBorder="1" applyAlignment="1">
      <alignment horizontal="left" vertical="top" wrapText="1"/>
    </xf>
    <xf numFmtId="0" fontId="44" fillId="0" borderId="50" xfId="0" applyFont="1" applyBorder="1" applyAlignment="1">
      <alignment horizontal="left" vertical="top" wrapText="1"/>
    </xf>
    <xf numFmtId="0" fontId="44" fillId="0" borderId="33" xfId="0" applyFont="1" applyBorder="1" applyAlignment="1">
      <alignment horizontal="left" vertical="top" wrapText="1"/>
    </xf>
    <xf numFmtId="49" fontId="21" fillId="2" borderId="23" xfId="0" applyNumberFormat="1" applyFont="1" applyFill="1" applyBorder="1" applyAlignment="1">
      <alignment horizontal="left" vertical="center" wrapText="1"/>
    </xf>
    <xf numFmtId="0" fontId="17" fillId="2" borderId="29" xfId="0" applyFont="1" applyFill="1" applyBorder="1" applyAlignment="1">
      <alignment horizontal="center" vertical="center"/>
    </xf>
    <xf numFmtId="0" fontId="3" fillId="0" borderId="30" xfId="0" applyFont="1" applyBorder="1"/>
    <xf numFmtId="0" fontId="3" fillId="0" borderId="31" xfId="0" applyFont="1" applyBorder="1"/>
  </cellXfs>
  <cellStyles count="5">
    <cellStyle name="Millares" xfId="2" builtinId="3"/>
    <cellStyle name="Moneda" xfId="1" builtinId="4"/>
    <cellStyle name="Normal" xfId="0" builtinId="0"/>
    <cellStyle name="Normal_FPCO-30" xfId="3" xr:uid="{398F6DBD-02C5-4E0C-A6F0-9FB6D240F4D1}"/>
    <cellStyle name="Porcentaje" xfId="4" builtinId="5"/>
  </cellStyles>
  <dxfs count="65">
    <dxf>
      <font>
        <b/>
        <i val="0"/>
        <color theme="1" tint="0.34998626667073579"/>
      </font>
    </dxf>
    <dxf>
      <font>
        <b/>
        <i val="0"/>
        <color theme="1" tint="0.34998626667073579"/>
      </font>
    </dxf>
    <dxf>
      <font>
        <color theme="1" tint="0.34998626667073579"/>
      </font>
    </dxf>
    <dxf>
      <font>
        <b/>
        <i val="0"/>
        <color rgb="FFFFC000"/>
      </font>
    </dxf>
    <dxf>
      <font>
        <color theme="1" tint="0.34998626667073579"/>
      </font>
    </dxf>
    <dxf>
      <font>
        <color rgb="FFFFC000"/>
      </font>
    </dxf>
    <dxf>
      <font>
        <color rgb="FFFFC000"/>
      </font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rgb="FFFF505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FFFF"/>
          <bgColor rgb="FFFFFFFF"/>
        </patternFill>
      </fill>
    </dxf>
  </dxfs>
  <tableStyles count="18">
    <tableStyle name="PRESUPUESTO-style" pivot="0" count="3" xr9:uid="{00000000-0011-0000-FFFF-FFFF00000000}">
      <tableStyleElement type="headerRow" dxfId="64"/>
      <tableStyleElement type="firstRowStripe" dxfId="63"/>
      <tableStyleElement type="secondRowStripe" dxfId="62"/>
    </tableStyle>
    <tableStyle name="PRESUPUESTO-style 2" pivot="0" count="3" xr9:uid="{00000000-0011-0000-FFFF-FFFF01000000}">
      <tableStyleElement type="headerRow" dxfId="61"/>
      <tableStyleElement type="firstRowStripe" dxfId="60"/>
      <tableStyleElement type="secondRowStripe" dxfId="59"/>
    </tableStyle>
    <tableStyle name="PRESUPUESTO-style 3" pivot="0" count="3" xr9:uid="{00000000-0011-0000-FFFF-FFFF02000000}">
      <tableStyleElement type="headerRow" dxfId="58"/>
      <tableStyleElement type="firstRowStripe" dxfId="57"/>
      <tableStyleElement type="secondRowStripe" dxfId="56"/>
    </tableStyle>
    <tableStyle name="PRESUPUESTO-style 4" pivot="0" count="3" xr9:uid="{00000000-0011-0000-FFFF-FFFF03000000}">
      <tableStyleElement type="headerRow" dxfId="55"/>
      <tableStyleElement type="firstRowStripe" dxfId="54"/>
      <tableStyleElement type="secondRowStripe" dxfId="53"/>
    </tableStyle>
    <tableStyle name="PRESUPUESTO-style 5" pivot="0" count="3" xr9:uid="{00000000-0011-0000-FFFF-FFFF04000000}">
      <tableStyleElement type="headerRow" dxfId="52"/>
      <tableStyleElement type="firstRowStripe" dxfId="51"/>
      <tableStyleElement type="secondRowStripe" dxfId="50"/>
    </tableStyle>
    <tableStyle name="PRESUPUESTO-style 6" pivot="0" count="3" xr9:uid="{00000000-0011-0000-FFFF-FFFF05000000}">
      <tableStyleElement type="headerRow" dxfId="49"/>
      <tableStyleElement type="firstRowStripe" dxfId="48"/>
      <tableStyleElement type="secondRowStripe" dxfId="47"/>
    </tableStyle>
    <tableStyle name="PRESUPUESTO-style 7" pivot="0" count="3" xr9:uid="{00000000-0011-0000-FFFF-FFFF06000000}">
      <tableStyleElement type="headerRow" dxfId="46"/>
      <tableStyleElement type="firstRowStripe" dxfId="45"/>
      <tableStyleElement type="secondRowStripe" dxfId="44"/>
    </tableStyle>
    <tableStyle name="PRESUPUESTO-style 8" pivot="0" count="3" xr9:uid="{00000000-0011-0000-FFFF-FFFF07000000}">
      <tableStyleElement type="headerRow" dxfId="43"/>
      <tableStyleElement type="firstRowStripe" dxfId="42"/>
      <tableStyleElement type="secondRowStripe" dxfId="41"/>
    </tableStyle>
    <tableStyle name="PRESUPUESTO-style 9" pivot="0" count="3" xr9:uid="{00000000-0011-0000-FFFF-FFFF08000000}">
      <tableStyleElement type="headerRow" dxfId="40"/>
      <tableStyleElement type="firstRowStripe" dxfId="39"/>
      <tableStyleElement type="secondRowStripe" dxfId="38"/>
    </tableStyle>
    <tableStyle name="PRESUPUESTO-style 10" pivot="0" count="3" xr9:uid="{00000000-0011-0000-FFFF-FFFF09000000}">
      <tableStyleElement type="headerRow" dxfId="37"/>
      <tableStyleElement type="firstRowStripe" dxfId="36"/>
      <tableStyleElement type="secondRowStripe" dxfId="35"/>
    </tableStyle>
    <tableStyle name="PRESUPUESTO-style 11" pivot="0" count="3" xr9:uid="{00000000-0011-0000-FFFF-FFFF0A000000}">
      <tableStyleElement type="headerRow" dxfId="34"/>
      <tableStyleElement type="firstRowStripe" dxfId="33"/>
      <tableStyleElement type="secondRowStripe" dxfId="32"/>
    </tableStyle>
    <tableStyle name="PRESUPUESTO-style 12" pivot="0" count="3" xr9:uid="{00000000-0011-0000-FFFF-FFFF0B000000}">
      <tableStyleElement type="headerRow" dxfId="31"/>
      <tableStyleElement type="firstRowStripe" dxfId="30"/>
      <tableStyleElement type="secondRowStripe" dxfId="29"/>
    </tableStyle>
    <tableStyle name="PRESUPUESTO-style 13" pivot="0" count="3" xr9:uid="{00000000-0011-0000-FFFF-FFFF0C000000}">
      <tableStyleElement type="headerRow" dxfId="28"/>
      <tableStyleElement type="firstRowStripe" dxfId="27"/>
      <tableStyleElement type="secondRowStripe" dxfId="26"/>
    </tableStyle>
    <tableStyle name="PRESUPUESTO-style 14" pivot="0" count="3" xr9:uid="{00000000-0011-0000-FFFF-FFFF0D000000}">
      <tableStyleElement type="headerRow" dxfId="25"/>
      <tableStyleElement type="firstRowStripe" dxfId="24"/>
      <tableStyleElement type="secondRowStripe" dxfId="23"/>
    </tableStyle>
    <tableStyle name="PRESUPUESTO-style 15" pivot="0" count="3" xr9:uid="{00000000-0011-0000-FFFF-FFFF0E000000}">
      <tableStyleElement type="headerRow" dxfId="22"/>
      <tableStyleElement type="firstRowStripe" dxfId="21"/>
      <tableStyleElement type="secondRowStripe" dxfId="20"/>
    </tableStyle>
    <tableStyle name="PRESUPUESTO-style 16" pivot="0" count="3" xr9:uid="{00000000-0011-0000-FFFF-FFFF0F000000}">
      <tableStyleElement type="headerRow" dxfId="19"/>
      <tableStyleElement type="firstRowStripe" dxfId="18"/>
      <tableStyleElement type="secondRowStripe" dxfId="17"/>
    </tableStyle>
    <tableStyle name="PRESUPUESTO-style 17" pivot="0" count="3" xr9:uid="{00000000-0011-0000-FFFF-FFFF10000000}">
      <tableStyleElement type="headerRow" dxfId="16"/>
      <tableStyleElement type="firstRowStripe" dxfId="15"/>
      <tableStyleElement type="secondRowStripe" dxfId="14"/>
    </tableStyle>
    <tableStyle name="PRESUPUESTO-style 18" pivot="0" count="3" xr9:uid="{00000000-0011-0000-FFFF-FFFF11000000}">
      <tableStyleElement type="headerRow" dxfId="13"/>
      <tableStyleElement type="firstRowStripe" dxfId="12"/>
      <tableStyleElement type="secondRowStripe" dxfId="11"/>
    </tableStyle>
  </tableStyles>
  <colors>
    <mruColors>
      <color rgb="FFFF5050"/>
      <color rgb="FFE2F8C8"/>
      <color rgb="FFC6E0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457200</xdr:colOff>
      <xdr:row>49</xdr:row>
      <xdr:rowOff>133350</xdr:rowOff>
    </xdr:from>
    <xdr:to>
      <xdr:col>2</xdr:col>
      <xdr:colOff>1281430</xdr:colOff>
      <xdr:row>51</xdr:row>
      <xdr:rowOff>19050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D79CA15-7317-4786-85E6-CBF17022A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8362950"/>
          <a:ext cx="82423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48</xdr:row>
      <xdr:rowOff>95250</xdr:rowOff>
    </xdr:from>
    <xdr:to>
      <xdr:col>2</xdr:col>
      <xdr:colOff>1157605</xdr:colOff>
      <xdr:row>49</xdr:row>
      <xdr:rowOff>152400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8EAA232E-2A2A-4FE3-9C07-5D9C29FFF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8429625"/>
          <a:ext cx="82423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941917</xdr:colOff>
      <xdr:row>129</xdr:row>
      <xdr:rowOff>209550</xdr:rowOff>
    </xdr:from>
    <xdr:to>
      <xdr:col>2</xdr:col>
      <xdr:colOff>1766147</xdr:colOff>
      <xdr:row>131</xdr:row>
      <xdr:rowOff>28575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B7C84B14-C2B5-4983-9C47-8194887DE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2250" y="8284633"/>
          <a:ext cx="824230" cy="2211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1000125</xdr:colOff>
      <xdr:row>28</xdr:row>
      <xdr:rowOff>104775</xdr:rowOff>
    </xdr:from>
    <xdr:to>
      <xdr:col>1</xdr:col>
      <xdr:colOff>1824355</xdr:colOff>
      <xdr:row>30</xdr:row>
      <xdr:rowOff>9525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99DF1C6D-511F-4BC4-893E-289E4F5D9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9725025"/>
          <a:ext cx="82423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46AA6-D3CF-45A0-AF6E-36C296BAB344}">
  <dimension ref="A1:AJ98"/>
  <sheetViews>
    <sheetView showGridLines="0" tabSelected="1" zoomScaleNormal="100" workbookViewId="0">
      <selection activeCell="O15" sqref="O15"/>
    </sheetView>
  </sheetViews>
  <sheetFormatPr baseColWidth="10" defaultColWidth="14.42578125" defaultRowHeight="13.5" customHeight="1" x14ac:dyDescent="0.25"/>
  <cols>
    <col min="1" max="1" width="0.7109375" customWidth="1"/>
    <col min="2" max="2" width="7.28515625" customWidth="1"/>
    <col min="3" max="3" width="36.42578125" customWidth="1"/>
    <col min="4" max="4" width="18.42578125" customWidth="1"/>
    <col min="5" max="5" width="14.7109375" customWidth="1"/>
    <col min="6" max="6" width="13.42578125" customWidth="1"/>
    <col min="7" max="7" width="1.42578125" customWidth="1"/>
    <col min="8" max="8" width="12" hidden="1" customWidth="1"/>
    <col min="9" max="9" width="8.28515625" hidden="1" customWidth="1"/>
    <col min="10" max="10" width="1.7109375" hidden="1" customWidth="1"/>
    <col min="11" max="11" width="2.140625" customWidth="1"/>
    <col min="12" max="15" width="10.5703125" customWidth="1"/>
    <col min="16" max="35" width="12.7109375" customWidth="1"/>
    <col min="36" max="36" width="5.28515625" bestFit="1" customWidth="1"/>
  </cols>
  <sheetData>
    <row r="1" spans="1:36" ht="3.75" customHeight="1" thickBot="1" x14ac:dyDescent="0.3"/>
    <row r="2" spans="1:36" ht="13.5" customHeight="1" x14ac:dyDescent="0.25">
      <c r="A2" s="1"/>
      <c r="B2" s="157" t="s">
        <v>0</v>
      </c>
      <c r="C2" s="158"/>
      <c r="D2" s="158"/>
      <c r="E2" s="158"/>
      <c r="F2" s="159"/>
      <c r="G2" s="2"/>
      <c r="H2" s="2"/>
      <c r="I2" s="1"/>
      <c r="J2" s="1"/>
      <c r="L2" s="166" t="s">
        <v>1</v>
      </c>
      <c r="M2" s="167"/>
      <c r="N2" s="167"/>
      <c r="O2" s="168"/>
    </row>
    <row r="3" spans="1:36" ht="13.5" customHeight="1" x14ac:dyDescent="0.25">
      <c r="A3" s="1"/>
      <c r="B3" s="160"/>
      <c r="C3" s="161"/>
      <c r="D3" s="161"/>
      <c r="E3" s="161"/>
      <c r="F3" s="162"/>
      <c r="G3" s="2"/>
      <c r="H3" s="2"/>
      <c r="I3" s="1"/>
      <c r="J3" s="1"/>
      <c r="L3" s="169"/>
      <c r="M3" s="170"/>
      <c r="N3" s="170"/>
      <c r="O3" s="171"/>
    </row>
    <row r="4" spans="1:36" ht="13.5" customHeight="1" x14ac:dyDescent="0.25">
      <c r="A4" s="1"/>
      <c r="B4" s="163"/>
      <c r="C4" s="164"/>
      <c r="D4" s="164"/>
      <c r="E4" s="164"/>
      <c r="F4" s="165"/>
      <c r="G4" s="2"/>
      <c r="H4" s="2"/>
      <c r="I4" s="1"/>
      <c r="J4" s="1"/>
      <c r="L4" s="172"/>
      <c r="M4" s="164"/>
      <c r="N4" s="164"/>
      <c r="O4" s="173"/>
    </row>
    <row r="5" spans="1:36" ht="13.5" customHeight="1" x14ac:dyDescent="0.25">
      <c r="A5" s="1"/>
      <c r="B5" s="3"/>
      <c r="C5" s="3"/>
      <c r="D5" s="3"/>
      <c r="E5" s="3"/>
      <c r="F5" s="3"/>
      <c r="G5" s="3"/>
      <c r="H5" s="1"/>
      <c r="I5" s="1"/>
      <c r="J5" s="1"/>
      <c r="L5" s="174" t="s">
        <v>210</v>
      </c>
      <c r="M5" s="158"/>
      <c r="N5" s="158"/>
      <c r="O5" s="175"/>
    </row>
    <row r="6" spans="1:36" ht="13.5" customHeight="1" x14ac:dyDescent="0.25">
      <c r="A6" s="1"/>
      <c r="B6" s="3"/>
      <c r="C6" s="3"/>
      <c r="D6" s="3"/>
      <c r="E6" s="3"/>
      <c r="F6" s="3"/>
      <c r="G6" s="3"/>
      <c r="H6" s="4">
        <v>150000</v>
      </c>
      <c r="I6" s="5">
        <v>4</v>
      </c>
      <c r="J6" s="1"/>
      <c r="L6" s="169"/>
      <c r="M6" s="176"/>
      <c r="N6" s="176"/>
      <c r="O6" s="171"/>
    </row>
    <row r="7" spans="1:36" ht="13.5" customHeight="1" thickBot="1" x14ac:dyDescent="0.3">
      <c r="A7" s="1"/>
      <c r="B7" s="70" t="s">
        <v>2</v>
      </c>
      <c r="C7" s="92" t="s">
        <v>201</v>
      </c>
      <c r="D7" s="70" t="s">
        <v>176</v>
      </c>
      <c r="E7" s="92" t="s">
        <v>177</v>
      </c>
      <c r="F7" s="92"/>
      <c r="G7" s="3"/>
      <c r="H7" s="4">
        <v>350001</v>
      </c>
      <c r="I7" s="5">
        <v>4</v>
      </c>
      <c r="J7" s="1"/>
      <c r="L7" s="177"/>
      <c r="M7" s="178"/>
      <c r="N7" s="178"/>
      <c r="O7" s="179"/>
    </row>
    <row r="8" spans="1:36" ht="13.5" customHeight="1" x14ac:dyDescent="0.25">
      <c r="A8" s="1"/>
      <c r="B8" s="70" t="s">
        <v>3</v>
      </c>
      <c r="C8" s="92" t="s">
        <v>202</v>
      </c>
      <c r="D8" s="70" t="s">
        <v>4</v>
      </c>
      <c r="E8" s="92" t="s">
        <v>205</v>
      </c>
      <c r="F8" s="92"/>
      <c r="G8" s="3"/>
      <c r="H8" s="4">
        <v>650001</v>
      </c>
      <c r="I8" s="5">
        <v>6</v>
      </c>
      <c r="J8" s="1"/>
      <c r="K8" s="7"/>
      <c r="L8" s="7"/>
      <c r="M8" s="7"/>
      <c r="N8" s="7"/>
    </row>
    <row r="9" spans="1:36" ht="13.5" customHeight="1" x14ac:dyDescent="0.25">
      <c r="A9" s="1"/>
      <c r="B9" s="70" t="s">
        <v>5</v>
      </c>
      <c r="C9" s="92" t="s">
        <v>203</v>
      </c>
      <c r="D9" s="70" t="s">
        <v>6</v>
      </c>
      <c r="E9" s="92" t="s">
        <v>203</v>
      </c>
      <c r="F9" s="92"/>
      <c r="G9" s="3"/>
      <c r="H9" s="4">
        <v>1050001</v>
      </c>
      <c r="I9" s="5">
        <v>9</v>
      </c>
      <c r="J9" s="1"/>
      <c r="K9" s="7"/>
      <c r="L9" s="7"/>
      <c r="M9" s="7"/>
      <c r="N9" s="7"/>
    </row>
    <row r="10" spans="1:36" ht="13.5" customHeight="1" x14ac:dyDescent="0.25">
      <c r="A10" s="1"/>
      <c r="B10" s="70" t="s">
        <v>7</v>
      </c>
      <c r="C10" s="92" t="s">
        <v>204</v>
      </c>
      <c r="D10" s="71"/>
      <c r="E10" s="71"/>
      <c r="F10" s="71"/>
      <c r="G10" s="3"/>
      <c r="H10" s="1"/>
      <c r="I10" s="1"/>
      <c r="J10" s="1"/>
      <c r="K10" s="7"/>
      <c r="L10" s="7"/>
      <c r="M10" s="7"/>
      <c r="N10" s="7"/>
    </row>
    <row r="11" spans="1:36" ht="13.5" customHeight="1" x14ac:dyDescent="0.25">
      <c r="A11" s="6"/>
      <c r="B11" s="70" t="s">
        <v>8</v>
      </c>
      <c r="C11" s="93">
        <v>1234567890</v>
      </c>
      <c r="D11" s="72"/>
      <c r="E11" s="74" t="s">
        <v>9</v>
      </c>
      <c r="F11" s="74" t="s">
        <v>10</v>
      </c>
      <c r="G11" s="1"/>
      <c r="H11" s="1"/>
      <c r="I11" s="3">
        <f>VLOOKUP($D$14,H6:I9,2,1)</f>
        <v>4</v>
      </c>
      <c r="J11" s="1"/>
      <c r="K11" s="7"/>
      <c r="L11" s="7"/>
      <c r="M11" s="7"/>
      <c r="N11" s="7"/>
    </row>
    <row r="12" spans="1:36" ht="13.5" customHeight="1" x14ac:dyDescent="0.25">
      <c r="A12" s="1"/>
      <c r="B12" s="70" t="s">
        <v>11</v>
      </c>
      <c r="C12" s="93">
        <v>1234567890</v>
      </c>
      <c r="D12" s="71"/>
      <c r="E12" s="96">
        <v>90</v>
      </c>
      <c r="F12" s="96">
        <v>120</v>
      </c>
      <c r="G12" s="1"/>
      <c r="H12" s="1"/>
      <c r="I12" s="3"/>
      <c r="J12" s="1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13.5" customHeight="1" x14ac:dyDescent="0.25">
      <c r="A13" s="1"/>
      <c r="B13" s="1"/>
      <c r="C13" s="1"/>
      <c r="D13" s="1"/>
      <c r="E13" s="2"/>
      <c r="F13" s="1"/>
      <c r="G13" s="1"/>
      <c r="H13" s="1"/>
      <c r="I13" s="3"/>
      <c r="J13" s="1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17.25" customHeight="1" x14ac:dyDescent="0.25">
      <c r="A14" s="1"/>
      <c r="B14" s="180" t="s">
        <v>12</v>
      </c>
      <c r="C14" s="181"/>
      <c r="D14" s="9">
        <f>SUM(D17:D34)</f>
        <v>579859.44189999986</v>
      </c>
      <c r="E14" s="10">
        <f>D14/$D$14</f>
        <v>1</v>
      </c>
      <c r="F14" s="11"/>
      <c r="G14" s="12"/>
      <c r="H14" s="1"/>
      <c r="I14" s="1"/>
      <c r="J14" s="1"/>
      <c r="K14" s="80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13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80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6" ht="13.5" customHeight="1" x14ac:dyDescent="0.25">
      <c r="A16" s="1"/>
      <c r="B16" s="13" t="s">
        <v>13</v>
      </c>
      <c r="C16" s="14" t="s">
        <v>14</v>
      </c>
      <c r="D16" s="14" t="s">
        <v>15</v>
      </c>
      <c r="E16" s="14" t="s">
        <v>16</v>
      </c>
      <c r="F16" s="15" t="s">
        <v>17</v>
      </c>
      <c r="G16" s="16"/>
      <c r="H16" s="1"/>
      <c r="I16" s="1"/>
      <c r="J16" s="1"/>
      <c r="K16" s="80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13.5" customHeight="1" x14ac:dyDescent="0.25">
      <c r="A17" s="1"/>
      <c r="B17" s="17">
        <v>1</v>
      </c>
      <c r="C17" s="18" t="s">
        <v>18</v>
      </c>
      <c r="D17" s="19">
        <f>PRESUPUESTO!G10</f>
        <v>0</v>
      </c>
      <c r="E17" s="20">
        <f t="shared" ref="E17:E34" si="0">D17/$D$14</f>
        <v>0</v>
      </c>
      <c r="F17" s="20">
        <f>E17</f>
        <v>0</v>
      </c>
      <c r="G17" s="12"/>
      <c r="H17" s="21">
        <v>1</v>
      </c>
      <c r="I17" s="22">
        <f>$D$17</f>
        <v>0</v>
      </c>
      <c r="J17" s="8">
        <f t="shared" ref="J17:J34" si="1">$I$11</f>
        <v>4</v>
      </c>
      <c r="K17" s="80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ht="13.5" customHeight="1" x14ac:dyDescent="0.25">
      <c r="A18" s="1"/>
      <c r="B18" s="17">
        <v>2</v>
      </c>
      <c r="C18" s="18" t="s">
        <v>19</v>
      </c>
      <c r="D18" s="19">
        <f>PRESUPUESTO!G13</f>
        <v>1746.24</v>
      </c>
      <c r="E18" s="20">
        <f t="shared" si="0"/>
        <v>3.0114884294686526E-3</v>
      </c>
      <c r="F18" s="20">
        <f t="shared" ref="F18:F34" si="2">F17+E18</f>
        <v>3.0114884294686526E-3</v>
      </c>
      <c r="G18" s="12"/>
      <c r="H18" s="21">
        <v>2</v>
      </c>
      <c r="I18" s="22">
        <f>$D$18</f>
        <v>1746.24</v>
      </c>
      <c r="J18" s="8">
        <f t="shared" si="1"/>
        <v>4</v>
      </c>
      <c r="K18" s="80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ht="13.5" customHeight="1" x14ac:dyDescent="0.25">
      <c r="A19" s="1"/>
      <c r="B19" s="17">
        <v>3</v>
      </c>
      <c r="C19" s="18" t="s">
        <v>20</v>
      </c>
      <c r="D19" s="19">
        <f>PRESUPUESTO!G17</f>
        <v>86549.218600000007</v>
      </c>
      <c r="E19" s="20">
        <f t="shared" si="0"/>
        <v>0.14925896233819699</v>
      </c>
      <c r="F19" s="20">
        <f t="shared" si="2"/>
        <v>0.15227045076766565</v>
      </c>
      <c r="G19" s="12"/>
      <c r="H19" s="21">
        <v>3</v>
      </c>
      <c r="I19" s="22">
        <f>$D$19</f>
        <v>86549.218600000007</v>
      </c>
      <c r="J19" s="8">
        <f t="shared" si="1"/>
        <v>4</v>
      </c>
      <c r="K19" s="80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13.5" customHeight="1" x14ac:dyDescent="0.25">
      <c r="A20" s="1"/>
      <c r="B20" s="17">
        <v>4</v>
      </c>
      <c r="C20" s="18" t="s">
        <v>21</v>
      </c>
      <c r="D20" s="19">
        <f>PRESUPUESTO!G28</f>
        <v>154393.0312</v>
      </c>
      <c r="E20" s="20">
        <f t="shared" si="0"/>
        <v>0.26625940709718748</v>
      </c>
      <c r="F20" s="20">
        <f t="shared" si="2"/>
        <v>0.41852985786485314</v>
      </c>
      <c r="G20" s="12"/>
      <c r="H20" s="21">
        <v>4</v>
      </c>
      <c r="I20" s="22">
        <f>$D$20</f>
        <v>154393.0312</v>
      </c>
      <c r="J20" s="8">
        <f t="shared" si="1"/>
        <v>4</v>
      </c>
      <c r="K20" s="80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13.5" customHeight="1" x14ac:dyDescent="0.25">
      <c r="A21" s="1"/>
      <c r="B21" s="17">
        <v>5</v>
      </c>
      <c r="C21" s="18" t="s">
        <v>22</v>
      </c>
      <c r="D21" s="19">
        <f>PRESUPUESTO!G43</f>
        <v>130366.72889999997</v>
      </c>
      <c r="E21" s="20">
        <f t="shared" si="0"/>
        <v>0.22482470660964501</v>
      </c>
      <c r="F21" s="20">
        <f t="shared" si="2"/>
        <v>0.64335456447449813</v>
      </c>
      <c r="G21" s="12"/>
      <c r="H21" s="21">
        <v>5</v>
      </c>
      <c r="I21" s="22">
        <f>$D$21</f>
        <v>130366.72889999997</v>
      </c>
      <c r="J21" s="8">
        <f t="shared" si="1"/>
        <v>4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</row>
    <row r="22" spans="1:36" ht="13.5" customHeight="1" x14ac:dyDescent="0.25">
      <c r="A22" s="1"/>
      <c r="B22" s="17">
        <v>6</v>
      </c>
      <c r="C22" s="18" t="s">
        <v>23</v>
      </c>
      <c r="D22" s="19">
        <f>PRESUPUESTO!G60</f>
        <v>31150.729999999996</v>
      </c>
      <c r="E22" s="20">
        <f t="shared" si="0"/>
        <v>5.3721174045092329E-2</v>
      </c>
      <c r="F22" s="20">
        <f t="shared" si="2"/>
        <v>0.69707573851959048</v>
      </c>
      <c r="G22" s="12"/>
      <c r="H22" s="21">
        <v>6</v>
      </c>
      <c r="I22" s="22">
        <f>$D$22</f>
        <v>31150.729999999996</v>
      </c>
      <c r="J22" s="8">
        <f t="shared" si="1"/>
        <v>4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13.5" customHeight="1" x14ac:dyDescent="0.25">
      <c r="A23" s="1"/>
      <c r="B23" s="17">
        <v>7</v>
      </c>
      <c r="C23" s="18" t="s">
        <v>24</v>
      </c>
      <c r="D23" s="19">
        <f>PRESUPUESTO!G71</f>
        <v>30095.420000000002</v>
      </c>
      <c r="E23" s="20">
        <f t="shared" si="0"/>
        <v>5.1901232997754884E-2</v>
      </c>
      <c r="F23" s="20">
        <f t="shared" si="2"/>
        <v>0.74897697151734532</v>
      </c>
      <c r="G23" s="12"/>
      <c r="H23" s="21">
        <v>7</v>
      </c>
      <c r="I23" s="22">
        <f>$D$23</f>
        <v>30095.420000000002</v>
      </c>
      <c r="J23" s="8">
        <f t="shared" si="1"/>
        <v>4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13.5" customHeight="1" x14ac:dyDescent="0.25">
      <c r="A24" s="1"/>
      <c r="B24" s="17">
        <v>8</v>
      </c>
      <c r="C24" s="18" t="s">
        <v>25</v>
      </c>
      <c r="D24" s="81">
        <f>PRESUPUESTO!G82</f>
        <v>9678</v>
      </c>
      <c r="E24" s="20">
        <f t="shared" si="0"/>
        <v>1.6690251638032356E-2</v>
      </c>
      <c r="F24" s="20">
        <f t="shared" si="2"/>
        <v>0.76566722315537772</v>
      </c>
      <c r="G24" s="12"/>
      <c r="H24" s="21">
        <v>8</v>
      </c>
      <c r="I24" s="22">
        <f>$D$24</f>
        <v>9678</v>
      </c>
      <c r="J24" s="8">
        <f t="shared" si="1"/>
        <v>4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</row>
    <row r="25" spans="1:36" ht="13.5" customHeight="1" x14ac:dyDescent="0.25">
      <c r="A25" s="1"/>
      <c r="B25" s="17">
        <v>9</v>
      </c>
      <c r="C25" s="18" t="s">
        <v>26</v>
      </c>
      <c r="D25" s="19">
        <f>PRESUPUESTO!G86</f>
        <v>12849.339999999998</v>
      </c>
      <c r="E25" s="20">
        <f t="shared" si="0"/>
        <v>2.2159404627261278E-2</v>
      </c>
      <c r="F25" s="20">
        <f t="shared" si="2"/>
        <v>0.78782662778263901</v>
      </c>
      <c r="G25" s="12"/>
      <c r="H25" s="21">
        <v>9</v>
      </c>
      <c r="I25" s="22">
        <f>$D$25</f>
        <v>12849.339999999998</v>
      </c>
      <c r="J25" s="8">
        <f t="shared" si="1"/>
        <v>4</v>
      </c>
      <c r="K25" s="23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ht="13.5" customHeight="1" x14ac:dyDescent="0.25">
      <c r="A26" s="1"/>
      <c r="B26" s="17">
        <v>10</v>
      </c>
      <c r="C26" s="18" t="s">
        <v>27</v>
      </c>
      <c r="D26" s="19">
        <f>PRESUPUESTO!G92</f>
        <v>62817.434999999998</v>
      </c>
      <c r="E26" s="20">
        <f t="shared" si="0"/>
        <v>0.10833217580137848</v>
      </c>
      <c r="F26" s="20">
        <f t="shared" si="2"/>
        <v>0.89615880358401745</v>
      </c>
      <c r="G26" s="12"/>
      <c r="H26" s="21">
        <v>10</v>
      </c>
      <c r="I26" s="22">
        <f>$D$26</f>
        <v>62817.434999999998</v>
      </c>
      <c r="J26" s="8">
        <f t="shared" si="1"/>
        <v>4</v>
      </c>
      <c r="K26" s="23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13.5" customHeight="1" x14ac:dyDescent="0.25">
      <c r="A27" s="1"/>
      <c r="B27" s="17">
        <v>11</v>
      </c>
      <c r="C27" s="18" t="s">
        <v>28</v>
      </c>
      <c r="D27" s="19">
        <f>PRESUPUESTO!G101</f>
        <v>11000</v>
      </c>
      <c r="E27" s="20">
        <f t="shared" si="0"/>
        <v>1.897011448836081E-2</v>
      </c>
      <c r="F27" s="20">
        <f t="shared" si="2"/>
        <v>0.91512891807237828</v>
      </c>
      <c r="G27" s="12"/>
      <c r="H27" s="21">
        <v>11</v>
      </c>
      <c r="I27" s="22">
        <f>$D$27</f>
        <v>11000</v>
      </c>
      <c r="J27" s="8">
        <f t="shared" si="1"/>
        <v>4</v>
      </c>
      <c r="K27" s="23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ht="13.5" customHeight="1" x14ac:dyDescent="0.25">
      <c r="A28" s="1"/>
      <c r="B28" s="17">
        <v>12</v>
      </c>
      <c r="C28" s="18" t="s">
        <v>29</v>
      </c>
      <c r="D28" s="19">
        <f>PRESUPUESTO!G105</f>
        <v>11400</v>
      </c>
      <c r="E28" s="20">
        <f t="shared" si="0"/>
        <v>1.9659936833392112E-2</v>
      </c>
      <c r="F28" s="20">
        <f t="shared" si="2"/>
        <v>0.93478885490577035</v>
      </c>
      <c r="G28" s="12"/>
      <c r="H28" s="21">
        <v>12</v>
      </c>
      <c r="I28" s="22">
        <f>$D$28</f>
        <v>11400</v>
      </c>
      <c r="J28" s="8">
        <f t="shared" si="1"/>
        <v>4</v>
      </c>
      <c r="K28" s="23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</row>
    <row r="29" spans="1:36" ht="13.5" customHeight="1" x14ac:dyDescent="0.25">
      <c r="A29" s="1"/>
      <c r="B29" s="17">
        <v>13</v>
      </c>
      <c r="C29" s="18" t="s">
        <v>30</v>
      </c>
      <c r="D29" s="19">
        <f>PRESUPUESTO!G108</f>
        <v>15820</v>
      </c>
      <c r="E29" s="20">
        <f t="shared" si="0"/>
        <v>2.7282473745987999E-2</v>
      </c>
      <c r="F29" s="20">
        <f t="shared" si="2"/>
        <v>0.96207132865175837</v>
      </c>
      <c r="G29" s="12"/>
      <c r="H29" s="21">
        <v>13</v>
      </c>
      <c r="I29" s="22">
        <f>$D$29</f>
        <v>15820</v>
      </c>
      <c r="J29" s="8">
        <f t="shared" si="1"/>
        <v>4</v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</row>
    <row r="30" spans="1:36" ht="13.5" customHeight="1" x14ac:dyDescent="0.25">
      <c r="A30" s="1"/>
      <c r="B30" s="17">
        <v>14</v>
      </c>
      <c r="C30" s="18" t="s">
        <v>31</v>
      </c>
      <c r="D30" s="19">
        <f>PRESUPUESTO!G113</f>
        <v>10466.127</v>
      </c>
      <c r="E30" s="20">
        <f t="shared" si="0"/>
        <v>1.8049420676338569E-2</v>
      </c>
      <c r="F30" s="20">
        <f t="shared" si="2"/>
        <v>0.9801207493280969</v>
      </c>
      <c r="G30" s="12"/>
      <c r="H30" s="21">
        <v>14</v>
      </c>
      <c r="I30" s="22">
        <f>$D$30</f>
        <v>10466.127</v>
      </c>
      <c r="J30" s="8">
        <f t="shared" si="1"/>
        <v>4</v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13.5" customHeight="1" x14ac:dyDescent="0.25">
      <c r="A31" s="1"/>
      <c r="B31" s="17">
        <v>15</v>
      </c>
      <c r="C31" s="18" t="s">
        <v>32</v>
      </c>
      <c r="D31" s="19">
        <f>PRESUPUESTO!G116</f>
        <v>4800</v>
      </c>
      <c r="E31" s="20">
        <f t="shared" si="0"/>
        <v>8.277868140375625E-3</v>
      </c>
      <c r="F31" s="20">
        <f t="shared" si="2"/>
        <v>0.98839861746847257</v>
      </c>
      <c r="G31" s="12"/>
      <c r="H31" s="21">
        <v>15</v>
      </c>
      <c r="I31" s="22">
        <f>$D$31</f>
        <v>4800</v>
      </c>
      <c r="J31" s="8">
        <f t="shared" si="1"/>
        <v>4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</row>
    <row r="32" spans="1:36" ht="13.5" customHeight="1" x14ac:dyDescent="0.25">
      <c r="A32" s="1"/>
      <c r="B32" s="17">
        <v>16</v>
      </c>
      <c r="C32" s="18" t="s">
        <v>33</v>
      </c>
      <c r="D32" s="19">
        <f>PRESUPUESTO!G119</f>
        <v>2297.8019999999997</v>
      </c>
      <c r="E32" s="20">
        <f t="shared" si="0"/>
        <v>3.9626879101440395E-3</v>
      </c>
      <c r="F32" s="20">
        <f t="shared" si="2"/>
        <v>0.99236130537861666</v>
      </c>
      <c r="G32" s="12"/>
      <c r="H32" s="21">
        <v>16</v>
      </c>
      <c r="I32" s="22">
        <f>$D$32</f>
        <v>2297.8019999999997</v>
      </c>
      <c r="J32" s="8">
        <f t="shared" si="1"/>
        <v>4</v>
      </c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</row>
    <row r="33" spans="1:36" ht="13.5" customHeight="1" x14ac:dyDescent="0.25">
      <c r="A33" s="1"/>
      <c r="B33" s="17">
        <v>17</v>
      </c>
      <c r="C33" s="18" t="s">
        <v>34</v>
      </c>
      <c r="D33" s="19">
        <f>PRESUPUESTO!G123</f>
        <v>1429.3692000000001</v>
      </c>
      <c r="E33" s="20">
        <f t="shared" si="0"/>
        <v>2.4650270336487911E-3</v>
      </c>
      <c r="F33" s="20">
        <f t="shared" si="2"/>
        <v>0.99482633241226548</v>
      </c>
      <c r="G33" s="12"/>
      <c r="H33" s="21">
        <v>17</v>
      </c>
      <c r="I33" s="22">
        <f>$D$33</f>
        <v>1429.3692000000001</v>
      </c>
      <c r="J33" s="8">
        <f t="shared" si="1"/>
        <v>4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</row>
    <row r="34" spans="1:36" ht="13.5" customHeight="1" x14ac:dyDescent="0.25">
      <c r="A34" s="1"/>
      <c r="B34" s="17">
        <v>18</v>
      </c>
      <c r="C34" s="18" t="s">
        <v>35</v>
      </c>
      <c r="D34" s="19">
        <f>PRESUPUESTO!G126</f>
        <v>3000</v>
      </c>
      <c r="E34" s="20">
        <f t="shared" si="0"/>
        <v>5.1736675877347661E-3</v>
      </c>
      <c r="F34" s="20">
        <f t="shared" si="2"/>
        <v>1.0000000000000002</v>
      </c>
      <c r="G34" s="12"/>
      <c r="H34" s="21">
        <v>18</v>
      </c>
      <c r="I34" s="22">
        <f>$D$34</f>
        <v>3000</v>
      </c>
      <c r="J34" s="8">
        <f t="shared" si="1"/>
        <v>4</v>
      </c>
      <c r="K34" s="80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</row>
    <row r="35" spans="1:36" ht="13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80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</row>
    <row r="36" spans="1:36" ht="13.5" customHeight="1" x14ac:dyDescent="0.25">
      <c r="A36" s="1"/>
      <c r="B36" s="1"/>
      <c r="C36" s="2" t="s">
        <v>36</v>
      </c>
      <c r="D36" s="24">
        <f>(D14-D17)/F12</f>
        <v>4832.1620158333326</v>
      </c>
      <c r="E36" s="1"/>
      <c r="F36" s="1"/>
      <c r="G36" s="1"/>
      <c r="H36" s="1"/>
      <c r="I36" s="1"/>
      <c r="J36" s="1"/>
      <c r="K36" s="80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</row>
    <row r="37" spans="1:36" ht="13.5" customHeight="1" x14ac:dyDescent="0.25">
      <c r="A37" s="1"/>
      <c r="B37" s="1"/>
      <c r="C37" s="2" t="s">
        <v>37</v>
      </c>
      <c r="D37" s="25">
        <f>I11</f>
        <v>4</v>
      </c>
      <c r="E37" s="1"/>
      <c r="F37" s="1"/>
      <c r="G37" s="1"/>
      <c r="H37" s="1"/>
      <c r="I37" s="1"/>
      <c r="J37" s="1"/>
      <c r="K37" s="80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</row>
    <row r="38" spans="1:36" ht="13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80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</row>
    <row r="39" spans="1:36" ht="13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80"/>
      <c r="L39" s="7"/>
      <c r="M39" s="7"/>
      <c r="N39" s="7"/>
    </row>
    <row r="40" spans="1:36" ht="13.5" customHeight="1" x14ac:dyDescent="0.25">
      <c r="A40" s="1"/>
      <c r="B40" s="98"/>
      <c r="C40" s="97"/>
      <c r="D40" s="185"/>
      <c r="E40" s="186"/>
      <c r="F40" s="187"/>
      <c r="G40" s="1"/>
      <c r="H40" s="1"/>
      <c r="I40" s="1"/>
      <c r="J40" s="1"/>
      <c r="K40" s="82"/>
      <c r="L40" s="7"/>
      <c r="M40" s="7"/>
      <c r="N40" s="7"/>
    </row>
    <row r="41" spans="1:36" ht="13.5" customHeight="1" x14ac:dyDescent="0.25">
      <c r="A41" s="1"/>
      <c r="B41" s="98"/>
      <c r="C41" s="97"/>
      <c r="D41" s="185"/>
      <c r="E41" s="186"/>
      <c r="F41" s="187"/>
      <c r="G41" s="1"/>
      <c r="H41" s="1"/>
      <c r="I41" s="1"/>
      <c r="J41" s="1"/>
      <c r="K41" s="7"/>
      <c r="L41" s="7"/>
      <c r="M41" s="7"/>
      <c r="N41" s="7"/>
    </row>
    <row r="42" spans="1:36" ht="13.5" customHeight="1" x14ac:dyDescent="0.25">
      <c r="A42" s="1"/>
      <c r="B42" s="98"/>
      <c r="C42" s="94" t="s">
        <v>206</v>
      </c>
      <c r="D42" s="188" t="s">
        <v>207</v>
      </c>
      <c r="E42" s="188"/>
      <c r="F42" s="188"/>
      <c r="G42" s="1"/>
      <c r="H42" s="1"/>
      <c r="I42" s="1"/>
      <c r="J42" s="1"/>
      <c r="K42" s="7"/>
      <c r="L42" s="7"/>
      <c r="M42" s="7"/>
      <c r="N42" s="7"/>
    </row>
    <row r="43" spans="1:36" ht="13.5" customHeight="1" x14ac:dyDescent="0.25">
      <c r="A43" s="1"/>
      <c r="B43" s="98"/>
      <c r="C43" s="95" t="s">
        <v>208</v>
      </c>
      <c r="D43" s="188" t="s">
        <v>178</v>
      </c>
      <c r="E43" s="188"/>
      <c r="F43" s="188"/>
      <c r="G43" s="1"/>
      <c r="H43" s="1"/>
      <c r="I43" s="1"/>
      <c r="J43" s="1"/>
      <c r="K43" s="7"/>
      <c r="L43" s="7"/>
      <c r="M43" s="7"/>
      <c r="N43" s="7"/>
    </row>
    <row r="44" spans="1:36" ht="13.5" customHeight="1" x14ac:dyDescent="0.25">
      <c r="A44" s="1"/>
      <c r="B44" s="1"/>
      <c r="C44" s="73" t="s">
        <v>38</v>
      </c>
      <c r="D44" s="189" t="s">
        <v>39</v>
      </c>
      <c r="E44" s="189"/>
      <c r="F44" s="189"/>
      <c r="G44" s="1"/>
      <c r="H44" s="1"/>
      <c r="I44" s="1"/>
      <c r="J44" s="1"/>
      <c r="K44" s="7"/>
      <c r="L44" s="7"/>
      <c r="M44" s="7"/>
      <c r="N44" s="7"/>
    </row>
    <row r="45" spans="1:36" ht="13.5" customHeight="1" x14ac:dyDescent="0.25">
      <c r="A45" s="1"/>
      <c r="B45" s="1"/>
      <c r="C45" s="71"/>
      <c r="D45" s="71"/>
      <c r="E45" s="71"/>
      <c r="F45" s="71"/>
      <c r="G45" s="1"/>
      <c r="H45" s="1"/>
      <c r="I45" s="1"/>
      <c r="J45" s="1"/>
      <c r="K45" s="7"/>
      <c r="L45" s="7"/>
      <c r="M45" s="7"/>
      <c r="N45" s="7"/>
    </row>
    <row r="46" spans="1:36" ht="13.5" customHeight="1" x14ac:dyDescent="0.25">
      <c r="A46" s="1"/>
      <c r="B46" s="190" t="s">
        <v>228</v>
      </c>
      <c r="C46" s="190"/>
      <c r="D46" s="190"/>
      <c r="E46" s="190"/>
      <c r="F46" s="190"/>
      <c r="G46" s="1"/>
      <c r="H46" s="1"/>
      <c r="I46" s="1"/>
      <c r="J46" s="1"/>
      <c r="K46" s="7"/>
      <c r="L46" s="7"/>
      <c r="M46" s="7"/>
      <c r="N46" s="7"/>
    </row>
    <row r="47" spans="1:36" ht="13.5" customHeight="1" x14ac:dyDescent="0.25">
      <c r="A47" s="1"/>
      <c r="B47" s="182" t="s">
        <v>40</v>
      </c>
      <c r="C47" s="183"/>
      <c r="D47" s="183"/>
      <c r="E47" s="183"/>
      <c r="F47" s="181"/>
      <c r="G47" s="1"/>
      <c r="H47" s="1"/>
      <c r="I47" s="1"/>
      <c r="J47" s="1"/>
      <c r="K47" s="7"/>
      <c r="L47" s="7"/>
      <c r="M47" s="7"/>
      <c r="N47" s="7"/>
    </row>
    <row r="48" spans="1:36" ht="13.5" customHeight="1" x14ac:dyDescent="0.25">
      <c r="A48" s="1"/>
      <c r="B48" s="184" t="s">
        <v>41</v>
      </c>
      <c r="C48" s="161"/>
      <c r="D48" s="161"/>
      <c r="E48" s="161"/>
      <c r="F48" s="161"/>
      <c r="G48" s="16"/>
      <c r="H48" s="1"/>
      <c r="I48" s="1"/>
      <c r="J48" s="1"/>
      <c r="K48" s="7"/>
      <c r="L48" s="7"/>
      <c r="M48" s="7"/>
      <c r="N48" s="7"/>
    </row>
    <row r="49" spans="1:14" ht="13.5" customHeight="1" x14ac:dyDescent="0.25">
      <c r="A49" s="1"/>
      <c r="B49" s="161"/>
      <c r="C49" s="161"/>
      <c r="D49" s="161"/>
      <c r="E49" s="161"/>
      <c r="F49" s="161"/>
      <c r="G49" s="16"/>
      <c r="H49" s="1"/>
      <c r="I49" s="1"/>
      <c r="J49" s="1"/>
      <c r="K49" s="7"/>
      <c r="L49" s="7"/>
      <c r="M49" s="7"/>
      <c r="N49" s="7"/>
    </row>
    <row r="50" spans="1:14" ht="13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7"/>
      <c r="L50" s="7"/>
      <c r="M50" s="7"/>
      <c r="N50" s="7"/>
    </row>
    <row r="51" spans="1:14" ht="13.5" customHeight="1" x14ac:dyDescent="0.25">
      <c r="A51" s="1"/>
      <c r="B51" s="1" t="s">
        <v>212</v>
      </c>
      <c r="C51" s="1"/>
      <c r="D51" s="1"/>
      <c r="E51" s="1"/>
      <c r="F51" s="1"/>
      <c r="G51" s="1"/>
      <c r="H51" s="1"/>
      <c r="I51" s="1"/>
      <c r="J51" s="1"/>
      <c r="K51" s="7"/>
      <c r="L51" s="7"/>
      <c r="M51" s="7"/>
      <c r="N51" s="7"/>
    </row>
    <row r="52" spans="1:14" ht="13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7"/>
      <c r="L52" s="7"/>
      <c r="M52" s="7"/>
      <c r="N52" s="7"/>
    </row>
    <row r="53" spans="1:14" ht="13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7"/>
      <c r="L53" s="7"/>
      <c r="M53" s="7"/>
      <c r="N53" s="7"/>
    </row>
    <row r="54" spans="1:14" ht="13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7"/>
      <c r="L54" s="7"/>
      <c r="M54" s="7"/>
      <c r="N54" s="7"/>
    </row>
    <row r="55" spans="1:14" ht="13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7"/>
      <c r="L55" s="7"/>
      <c r="M55" s="7"/>
      <c r="N55" s="7"/>
    </row>
    <row r="56" spans="1:14" ht="13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7"/>
      <c r="L56" s="7"/>
      <c r="M56" s="7"/>
      <c r="N56" s="7"/>
    </row>
    <row r="57" spans="1:14" ht="13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7"/>
      <c r="L57" s="7"/>
      <c r="M57" s="7"/>
      <c r="N57" s="7"/>
    </row>
    <row r="58" spans="1:14" ht="13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7"/>
      <c r="L58" s="7"/>
      <c r="M58" s="7"/>
      <c r="N58" s="7"/>
    </row>
    <row r="59" spans="1:14" ht="13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7"/>
      <c r="L59" s="7"/>
      <c r="M59" s="7"/>
      <c r="N59" s="7"/>
    </row>
    <row r="60" spans="1:14" ht="13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7"/>
      <c r="L60" s="7"/>
      <c r="M60" s="7"/>
      <c r="N60" s="7"/>
    </row>
    <row r="61" spans="1:14" ht="13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7"/>
      <c r="L61" s="7"/>
      <c r="M61" s="7"/>
      <c r="N61" s="7"/>
    </row>
    <row r="62" spans="1:14" ht="13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7"/>
      <c r="L62" s="7"/>
      <c r="M62" s="7"/>
      <c r="N62" s="7"/>
    </row>
    <row r="63" spans="1:14" ht="13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7"/>
      <c r="L63" s="7"/>
      <c r="M63" s="7"/>
      <c r="N63" s="7"/>
    </row>
    <row r="64" spans="1:14" ht="13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7"/>
      <c r="L64" s="7"/>
      <c r="M64" s="7"/>
      <c r="N64" s="7"/>
    </row>
    <row r="65" spans="1:14" ht="13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7"/>
      <c r="L65" s="7"/>
      <c r="M65" s="7"/>
      <c r="N65" s="7"/>
    </row>
    <row r="66" spans="1:14" ht="13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7"/>
      <c r="L66" s="7"/>
      <c r="M66" s="7"/>
      <c r="N66" s="7"/>
    </row>
    <row r="67" spans="1:14" ht="13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7"/>
      <c r="L67" s="7"/>
      <c r="M67" s="7"/>
      <c r="N67" s="7"/>
    </row>
    <row r="68" spans="1:14" ht="13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7"/>
      <c r="L68" s="7"/>
      <c r="M68" s="7"/>
      <c r="N68" s="7"/>
    </row>
    <row r="69" spans="1:14" ht="13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7"/>
      <c r="L69" s="7"/>
      <c r="M69" s="7"/>
      <c r="N69" s="7"/>
    </row>
    <row r="70" spans="1:14" ht="13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7"/>
      <c r="L70" s="7"/>
      <c r="M70" s="7"/>
      <c r="N70" s="7"/>
    </row>
    <row r="71" spans="1:14" ht="13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7"/>
      <c r="L71" s="7"/>
      <c r="M71" s="7"/>
      <c r="N71" s="7"/>
    </row>
    <row r="72" spans="1:14" ht="13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7"/>
      <c r="L72" s="7"/>
      <c r="M72" s="7"/>
      <c r="N72" s="7"/>
    </row>
    <row r="73" spans="1:14" ht="13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7"/>
      <c r="L73" s="7"/>
      <c r="M73" s="7"/>
      <c r="N73" s="7"/>
    </row>
    <row r="74" spans="1:14" ht="13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7"/>
      <c r="L74" s="7"/>
      <c r="M74" s="7"/>
      <c r="N74" s="7"/>
    </row>
    <row r="75" spans="1:14" ht="13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7"/>
      <c r="L75" s="7"/>
      <c r="M75" s="7"/>
      <c r="N75" s="7"/>
    </row>
    <row r="76" spans="1:14" ht="13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7"/>
      <c r="L76" s="7"/>
      <c r="M76" s="7"/>
      <c r="N76" s="7"/>
    </row>
    <row r="77" spans="1:14" ht="13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7"/>
      <c r="L77" s="7"/>
      <c r="M77" s="7"/>
      <c r="N77" s="7"/>
    </row>
    <row r="78" spans="1:14" ht="13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7"/>
      <c r="L78" s="7"/>
      <c r="M78" s="7"/>
      <c r="N78" s="7"/>
    </row>
    <row r="79" spans="1:14" ht="13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7"/>
      <c r="L79" s="7"/>
      <c r="M79" s="7"/>
      <c r="N79" s="7"/>
    </row>
    <row r="80" spans="1:14" ht="13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7"/>
      <c r="L80" s="7"/>
      <c r="M80" s="7"/>
      <c r="N80" s="7"/>
    </row>
    <row r="81" spans="1:14" ht="13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7"/>
      <c r="L81" s="7"/>
      <c r="M81" s="7"/>
      <c r="N81" s="7"/>
    </row>
    <row r="82" spans="1:14" ht="13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7"/>
      <c r="L82" s="7"/>
      <c r="M82" s="7"/>
      <c r="N82" s="7"/>
    </row>
    <row r="83" spans="1:14" ht="13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7"/>
      <c r="L83" s="7"/>
      <c r="M83" s="7"/>
      <c r="N83" s="7"/>
    </row>
    <row r="84" spans="1:14" ht="13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7"/>
      <c r="L84" s="7"/>
      <c r="M84" s="7"/>
      <c r="N84" s="7"/>
    </row>
    <row r="85" spans="1:14" ht="13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7"/>
      <c r="L85" s="7"/>
      <c r="M85" s="7"/>
      <c r="N85" s="7"/>
    </row>
    <row r="86" spans="1:14" ht="13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7"/>
      <c r="L86" s="7"/>
      <c r="M86" s="7"/>
      <c r="N86" s="7"/>
    </row>
    <row r="87" spans="1:14" ht="13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7"/>
      <c r="L87" s="7"/>
      <c r="M87" s="7"/>
      <c r="N87" s="7"/>
    </row>
    <row r="88" spans="1:14" ht="13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7"/>
      <c r="L88" s="7"/>
      <c r="M88" s="7"/>
      <c r="N88" s="7"/>
    </row>
    <row r="89" spans="1:14" ht="13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7"/>
      <c r="L89" s="7"/>
      <c r="M89" s="7"/>
      <c r="N89" s="7"/>
    </row>
    <row r="90" spans="1:14" ht="13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7"/>
      <c r="L90" s="7"/>
      <c r="M90" s="7"/>
      <c r="N90" s="7"/>
    </row>
    <row r="91" spans="1:14" ht="13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7"/>
      <c r="L91" s="7"/>
      <c r="M91" s="7"/>
      <c r="N91" s="7"/>
    </row>
    <row r="92" spans="1:14" ht="13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7"/>
      <c r="L92" s="7"/>
      <c r="M92" s="7"/>
      <c r="N92" s="7"/>
    </row>
    <row r="93" spans="1:14" ht="13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7"/>
      <c r="L93" s="7"/>
      <c r="M93" s="7"/>
      <c r="N93" s="7"/>
    </row>
    <row r="94" spans="1:14" ht="13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7"/>
      <c r="L94" s="7"/>
      <c r="M94" s="7"/>
      <c r="N94" s="7"/>
    </row>
    <row r="95" spans="1:14" ht="13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7"/>
      <c r="L95" s="7"/>
      <c r="M95" s="7"/>
      <c r="N95" s="7"/>
    </row>
    <row r="96" spans="1:14" ht="13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7"/>
      <c r="L96" s="7"/>
      <c r="M96" s="7"/>
      <c r="N96" s="7"/>
    </row>
    <row r="97" spans="1:14" ht="13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7"/>
      <c r="L97" s="7"/>
      <c r="M97" s="7"/>
      <c r="N97" s="7"/>
    </row>
    <row r="98" spans="1:14" ht="13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7"/>
      <c r="L98" s="7"/>
      <c r="M98" s="7"/>
      <c r="N98" s="7"/>
    </row>
  </sheetData>
  <protectedRanges>
    <protectedRange sqref="C7:C12" name="Datos Base"/>
    <protectedRange sqref="E12:F12" name="areas"/>
    <protectedRange sqref="E7:F9" name="Datos base 2"/>
    <protectedRange sqref="C43" name="Datos Base_1"/>
    <protectedRange sqref="C42:F42 D43:F43" name="Firmas"/>
    <protectedRange sqref="B46" name="fecha"/>
  </protectedRanges>
  <mergeCells count="12">
    <mergeCell ref="B48:F49"/>
    <mergeCell ref="D40:F40"/>
    <mergeCell ref="D41:F41"/>
    <mergeCell ref="D42:F42"/>
    <mergeCell ref="D43:F43"/>
    <mergeCell ref="D44:F44"/>
    <mergeCell ref="B46:F46"/>
    <mergeCell ref="B2:F4"/>
    <mergeCell ref="L2:O4"/>
    <mergeCell ref="L5:O7"/>
    <mergeCell ref="B14:C14"/>
    <mergeCell ref="B47:F47"/>
  </mergeCells>
  <printOptions horizontalCentered="1"/>
  <pageMargins left="0.25" right="0.25" top="0.75" bottom="0.75" header="0" footer="0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A2AC7-FDE4-4739-A1C9-0959A9D64758}">
  <sheetPr>
    <pageSetUpPr fitToPage="1"/>
  </sheetPr>
  <dimension ref="A1:AC100"/>
  <sheetViews>
    <sheetView showGridLines="0" zoomScaleNormal="100" zoomScaleSheetLayoutView="100" workbookViewId="0">
      <selection activeCell="S8" sqref="S8"/>
    </sheetView>
  </sheetViews>
  <sheetFormatPr baseColWidth="10" defaultColWidth="14.42578125" defaultRowHeight="13.5" customHeight="1" x14ac:dyDescent="0.25"/>
  <cols>
    <col min="1" max="1" width="0.7109375" customWidth="1"/>
    <col min="2" max="2" width="10" customWidth="1"/>
    <col min="3" max="3" width="28.85546875" customWidth="1"/>
    <col min="4" max="4" width="18.28515625" customWidth="1"/>
    <col min="5" max="28" width="8.7109375" customWidth="1"/>
    <col min="29" max="29" width="6.42578125" bestFit="1" customWidth="1"/>
  </cols>
  <sheetData>
    <row r="1" spans="1:29" ht="7.5" customHeight="1" thickBot="1" x14ac:dyDescent="0.3"/>
    <row r="2" spans="1:29" ht="13.5" customHeight="1" x14ac:dyDescent="0.25">
      <c r="A2" s="1"/>
      <c r="B2" s="157" t="s">
        <v>192</v>
      </c>
      <c r="C2" s="158"/>
      <c r="D2" s="158"/>
      <c r="H2" s="202" t="s">
        <v>1</v>
      </c>
      <c r="I2" s="203"/>
      <c r="J2" s="203"/>
      <c r="K2" s="203"/>
      <c r="L2" s="203"/>
      <c r="M2" s="203"/>
      <c r="N2" s="203"/>
      <c r="O2" s="203"/>
      <c r="P2" s="204"/>
    </row>
    <row r="3" spans="1:29" ht="13.5" customHeight="1" x14ac:dyDescent="0.25">
      <c r="A3" s="1"/>
      <c r="B3" s="160"/>
      <c r="C3" s="161"/>
      <c r="D3" s="161"/>
      <c r="H3" s="205"/>
      <c r="I3" s="206"/>
      <c r="J3" s="206"/>
      <c r="K3" s="206"/>
      <c r="L3" s="206"/>
      <c r="M3" s="206"/>
      <c r="N3" s="206"/>
      <c r="O3" s="206"/>
      <c r="P3" s="207"/>
    </row>
    <row r="4" spans="1:29" ht="13.5" customHeight="1" thickBot="1" x14ac:dyDescent="0.3">
      <c r="A4" s="1"/>
      <c r="B4" s="163"/>
      <c r="C4" s="164"/>
      <c r="D4" s="164"/>
      <c r="H4" s="205"/>
      <c r="I4" s="206"/>
      <c r="J4" s="206"/>
      <c r="K4" s="206"/>
      <c r="L4" s="206"/>
      <c r="M4" s="206"/>
      <c r="N4" s="206"/>
      <c r="O4" s="206"/>
      <c r="P4" s="207"/>
    </row>
    <row r="5" spans="1:29" ht="13.5" customHeight="1" x14ac:dyDescent="0.25">
      <c r="A5" s="1"/>
      <c r="B5" s="3"/>
      <c r="C5" s="3"/>
      <c r="D5" s="3"/>
      <c r="H5" s="208" t="s">
        <v>209</v>
      </c>
      <c r="I5" s="209"/>
      <c r="J5" s="209"/>
      <c r="K5" s="209"/>
      <c r="L5" s="209"/>
      <c r="M5" s="209"/>
      <c r="N5" s="209"/>
      <c r="O5" s="209"/>
      <c r="P5" s="210"/>
    </row>
    <row r="6" spans="1:29" ht="13.5" customHeight="1" thickBot="1" x14ac:dyDescent="0.3">
      <c r="A6" s="1"/>
      <c r="B6" s="3"/>
      <c r="C6" s="3"/>
      <c r="D6" s="3"/>
      <c r="H6" s="211"/>
      <c r="I6" s="212"/>
      <c r="J6" s="212"/>
      <c r="K6" s="212"/>
      <c r="L6" s="212"/>
      <c r="M6" s="212"/>
      <c r="N6" s="212"/>
      <c r="O6" s="212"/>
      <c r="P6" s="213"/>
    </row>
    <row r="7" spans="1:29" ht="13.5" customHeight="1" x14ac:dyDescent="0.25">
      <c r="A7" s="1"/>
      <c r="B7" s="70" t="s">
        <v>2</v>
      </c>
      <c r="C7" s="92" t="str">
        <f>RESUMEN!C7</f>
        <v>AAAAA BBBBB CCCCC</v>
      </c>
      <c r="D7" s="70" t="s">
        <v>176</v>
      </c>
      <c r="E7" s="92" t="s">
        <v>235</v>
      </c>
      <c r="F7" s="92"/>
      <c r="H7" s="220" t="s">
        <v>229</v>
      </c>
      <c r="I7" s="221"/>
      <c r="J7" s="221"/>
      <c r="K7" s="221"/>
      <c r="L7" s="221"/>
      <c r="M7" s="221"/>
      <c r="N7" s="221"/>
      <c r="O7" s="221"/>
      <c r="P7" s="222"/>
    </row>
    <row r="8" spans="1:29" ht="13.5" customHeight="1" x14ac:dyDescent="0.25">
      <c r="A8" s="1"/>
      <c r="B8" s="70" t="s">
        <v>3</v>
      </c>
      <c r="C8" s="92" t="str">
        <f>RESUMEN!C8</f>
        <v>CALLE AAAAA</v>
      </c>
      <c r="D8" s="70" t="s">
        <v>4</v>
      </c>
      <c r="E8" s="92" t="str">
        <f>RESUMEN!E8</f>
        <v>12345</v>
      </c>
      <c r="F8" s="92"/>
      <c r="H8" s="214"/>
      <c r="I8" s="215"/>
      <c r="J8" s="215"/>
      <c r="K8" s="215"/>
      <c r="L8" s="215"/>
      <c r="M8" s="215"/>
      <c r="N8" s="215"/>
      <c r="O8" s="215"/>
      <c r="P8" s="216"/>
    </row>
    <row r="9" spans="1:29" ht="13.5" customHeight="1" thickBot="1" x14ac:dyDescent="0.3">
      <c r="A9" s="1"/>
      <c r="B9" s="70" t="s">
        <v>5</v>
      </c>
      <c r="C9" s="92" t="str">
        <f>RESUMEN!C9</f>
        <v>AAAAA</v>
      </c>
      <c r="D9" s="70" t="s">
        <v>6</v>
      </c>
      <c r="E9" s="92" t="str">
        <f>RESUMEN!E9</f>
        <v>AAAAA</v>
      </c>
      <c r="F9" s="92"/>
      <c r="H9" s="217"/>
      <c r="I9" s="218"/>
      <c r="J9" s="218"/>
      <c r="K9" s="218"/>
      <c r="L9" s="218"/>
      <c r="M9" s="218"/>
      <c r="N9" s="218"/>
      <c r="O9" s="218"/>
      <c r="P9" s="219"/>
    </row>
    <row r="10" spans="1:29" ht="13.5" customHeight="1" x14ac:dyDescent="0.25">
      <c r="A10" s="1"/>
      <c r="B10" s="70" t="s">
        <v>7</v>
      </c>
      <c r="C10" s="92" t="s">
        <v>234</v>
      </c>
      <c r="D10" s="71"/>
      <c r="E10" s="7"/>
      <c r="F10" s="7"/>
      <c r="G10" s="7"/>
      <c r="H10" s="214" t="s">
        <v>230</v>
      </c>
      <c r="I10" s="215"/>
      <c r="J10" s="215"/>
      <c r="K10" s="215"/>
      <c r="L10" s="215"/>
      <c r="M10" s="215"/>
      <c r="N10" s="215"/>
      <c r="O10" s="215"/>
      <c r="P10" s="216"/>
    </row>
    <row r="11" spans="1:29" ht="13.5" customHeight="1" thickBot="1" x14ac:dyDescent="0.3">
      <c r="A11" s="6"/>
      <c r="B11" s="70" t="s">
        <v>8</v>
      </c>
      <c r="C11" s="92">
        <f>RESUMEN!C11</f>
        <v>1234567890</v>
      </c>
      <c r="D11" s="72"/>
      <c r="E11" s="7"/>
      <c r="F11" s="7"/>
      <c r="G11" s="7"/>
      <c r="H11" s="217"/>
      <c r="I11" s="218"/>
      <c r="J11" s="218"/>
      <c r="K11" s="218"/>
      <c r="L11" s="218"/>
      <c r="M11" s="218"/>
      <c r="N11" s="218"/>
      <c r="O11" s="218"/>
      <c r="P11" s="219"/>
    </row>
    <row r="12" spans="1:29" ht="13.5" customHeight="1" x14ac:dyDescent="0.25">
      <c r="A12" s="1"/>
      <c r="B12" s="70" t="s">
        <v>11</v>
      </c>
      <c r="C12" s="92">
        <f>RESUMEN!C12</f>
        <v>1234567890</v>
      </c>
      <c r="D12" s="71"/>
      <c r="E12" s="7"/>
      <c r="F12" s="7"/>
      <c r="G12" s="7"/>
    </row>
    <row r="13" spans="1:29" ht="13.5" customHeight="1" thickBot="1" x14ac:dyDescent="0.3">
      <c r="A13" s="1"/>
      <c r="B13" s="1"/>
      <c r="C13" s="1"/>
      <c r="D13" s="1"/>
      <c r="E13" s="90" t="s">
        <v>198</v>
      </c>
      <c r="F13" s="91"/>
      <c r="G13" s="191">
        <v>44927</v>
      </c>
      <c r="H13" s="192"/>
    </row>
    <row r="14" spans="1:29" ht="20.25" customHeight="1" thickBot="1" x14ac:dyDescent="0.3">
      <c r="A14" s="1"/>
      <c r="B14" s="200" t="s">
        <v>12</v>
      </c>
      <c r="C14" s="201"/>
      <c r="D14" s="88">
        <f>SUM(D17:D34)</f>
        <v>579859.44189999986</v>
      </c>
      <c r="E14" s="193" t="s">
        <v>193</v>
      </c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</row>
    <row r="15" spans="1:29" ht="13.5" customHeight="1" x14ac:dyDescent="0.25">
      <c r="A15" s="1"/>
      <c r="B15" s="1"/>
      <c r="C15" s="1"/>
      <c r="D15" s="1"/>
      <c r="E15" s="197" t="s">
        <v>180</v>
      </c>
      <c r="F15" s="197"/>
      <c r="G15" s="197" t="s">
        <v>181</v>
      </c>
      <c r="H15" s="197"/>
      <c r="I15" s="197" t="s">
        <v>182</v>
      </c>
      <c r="J15" s="197"/>
      <c r="K15" s="197" t="s">
        <v>183</v>
      </c>
      <c r="L15" s="197"/>
      <c r="M15" s="197" t="s">
        <v>184</v>
      </c>
      <c r="N15" s="197"/>
      <c r="O15" s="197" t="s">
        <v>185</v>
      </c>
      <c r="P15" s="197"/>
      <c r="Q15" s="197" t="s">
        <v>186</v>
      </c>
      <c r="R15" s="197"/>
      <c r="S15" s="197" t="s">
        <v>187</v>
      </c>
      <c r="T15" s="197"/>
      <c r="U15" s="197" t="s">
        <v>188</v>
      </c>
      <c r="V15" s="197"/>
      <c r="W15" s="197" t="s">
        <v>189</v>
      </c>
      <c r="X15" s="197"/>
      <c r="Y15" s="197" t="s">
        <v>190</v>
      </c>
      <c r="Z15" s="197"/>
      <c r="AA15" s="197" t="s">
        <v>191</v>
      </c>
      <c r="AB15" s="197"/>
    </row>
    <row r="16" spans="1:29" ht="13.5" customHeight="1" x14ac:dyDescent="0.25">
      <c r="A16" s="1"/>
      <c r="B16" s="13" t="s">
        <v>13</v>
      </c>
      <c r="C16" s="14" t="s">
        <v>14</v>
      </c>
      <c r="D16" s="14" t="s">
        <v>15</v>
      </c>
      <c r="E16" s="79">
        <v>1</v>
      </c>
      <c r="F16" s="79">
        <v>2</v>
      </c>
      <c r="G16" s="79">
        <v>3</v>
      </c>
      <c r="H16" s="79">
        <v>4</v>
      </c>
      <c r="I16" s="79">
        <v>5</v>
      </c>
      <c r="J16" s="79">
        <v>6</v>
      </c>
      <c r="K16" s="79">
        <v>7</v>
      </c>
      <c r="L16" s="79">
        <v>8</v>
      </c>
      <c r="M16" s="79">
        <v>9</v>
      </c>
      <c r="N16" s="79">
        <v>10</v>
      </c>
      <c r="O16" s="79">
        <v>11</v>
      </c>
      <c r="P16" s="79">
        <v>12</v>
      </c>
      <c r="Q16" s="79">
        <v>13</v>
      </c>
      <c r="R16" s="79">
        <v>14</v>
      </c>
      <c r="S16" s="79">
        <v>15</v>
      </c>
      <c r="T16" s="79">
        <v>16</v>
      </c>
      <c r="U16" s="79">
        <v>17</v>
      </c>
      <c r="V16" s="79">
        <v>18</v>
      </c>
      <c r="W16" s="79">
        <v>19</v>
      </c>
      <c r="X16" s="79">
        <v>20</v>
      </c>
      <c r="Y16" s="79">
        <v>21</v>
      </c>
      <c r="Z16" s="79">
        <v>22</v>
      </c>
      <c r="AA16" s="79">
        <v>23</v>
      </c>
      <c r="AB16" s="79">
        <v>24</v>
      </c>
      <c r="AC16" s="15" t="s">
        <v>71</v>
      </c>
    </row>
    <row r="17" spans="1:29" ht="13.5" customHeight="1" x14ac:dyDescent="0.25">
      <c r="A17" s="1"/>
      <c r="B17" s="17">
        <v>1</v>
      </c>
      <c r="C17" s="18" t="s">
        <v>18</v>
      </c>
      <c r="D17" s="19">
        <f>PRESUPUESTO!G10</f>
        <v>0</v>
      </c>
      <c r="E17" s="89">
        <v>0</v>
      </c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3">
        <f>SUM(E17:AB17)</f>
        <v>0</v>
      </c>
    </row>
    <row r="18" spans="1:29" ht="13.5" customHeight="1" x14ac:dyDescent="0.25">
      <c r="A18" s="1"/>
      <c r="B18" s="17">
        <v>2</v>
      </c>
      <c r="C18" s="18" t="s">
        <v>19</v>
      </c>
      <c r="D18" s="19">
        <f>PRESUPUESTO!G13</f>
        <v>1746.24</v>
      </c>
      <c r="E18" s="89">
        <v>1</v>
      </c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3">
        <f t="shared" ref="AC18:AC34" si="0">SUM(E18:AB18)</f>
        <v>1</v>
      </c>
    </row>
    <row r="19" spans="1:29" ht="13.5" customHeight="1" x14ac:dyDescent="0.25">
      <c r="A19" s="1"/>
      <c r="B19" s="17">
        <v>3</v>
      </c>
      <c r="C19" s="18" t="s">
        <v>20</v>
      </c>
      <c r="D19" s="19">
        <f>PRESUPUESTO!G17</f>
        <v>86549.218600000007</v>
      </c>
      <c r="E19" s="89">
        <v>0.25</v>
      </c>
      <c r="F19" s="89">
        <v>0.25</v>
      </c>
      <c r="G19" s="89">
        <v>0.25</v>
      </c>
      <c r="H19" s="89">
        <v>0.25</v>
      </c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3">
        <f t="shared" si="0"/>
        <v>1</v>
      </c>
    </row>
    <row r="20" spans="1:29" ht="13.5" customHeight="1" x14ac:dyDescent="0.25">
      <c r="A20" s="1"/>
      <c r="B20" s="17">
        <v>4</v>
      </c>
      <c r="C20" s="18" t="s">
        <v>21</v>
      </c>
      <c r="D20" s="19">
        <f>PRESUPUESTO!G28</f>
        <v>154393.0312</v>
      </c>
      <c r="E20" s="89"/>
      <c r="F20" s="89"/>
      <c r="G20" s="89"/>
      <c r="H20" s="89">
        <v>0.2</v>
      </c>
      <c r="I20" s="89">
        <v>0.2</v>
      </c>
      <c r="J20" s="89">
        <v>0.2</v>
      </c>
      <c r="K20" s="89">
        <v>0.2</v>
      </c>
      <c r="L20" s="89">
        <v>0.2</v>
      </c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3">
        <f t="shared" si="0"/>
        <v>1</v>
      </c>
    </row>
    <row r="21" spans="1:29" ht="13.5" customHeight="1" x14ac:dyDescent="0.25">
      <c r="A21" s="1"/>
      <c r="B21" s="17">
        <v>5</v>
      </c>
      <c r="C21" s="18" t="s">
        <v>22</v>
      </c>
      <c r="D21" s="19">
        <f>PRESUPUESTO!G43</f>
        <v>130366.72889999997</v>
      </c>
      <c r="E21" s="89"/>
      <c r="F21" s="89"/>
      <c r="G21" s="89"/>
      <c r="H21" s="89"/>
      <c r="I21" s="89"/>
      <c r="J21" s="89">
        <v>0.15</v>
      </c>
      <c r="K21" s="89">
        <v>0.15</v>
      </c>
      <c r="L21" s="89">
        <v>0.15</v>
      </c>
      <c r="M21" s="89">
        <v>0.15</v>
      </c>
      <c r="N21" s="89">
        <v>0.15</v>
      </c>
      <c r="O21" s="89">
        <v>0.15</v>
      </c>
      <c r="P21" s="89">
        <v>0.1</v>
      </c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3">
        <f t="shared" si="0"/>
        <v>1</v>
      </c>
    </row>
    <row r="22" spans="1:29" ht="13.5" customHeight="1" x14ac:dyDescent="0.25">
      <c r="A22" s="1"/>
      <c r="B22" s="17">
        <v>6</v>
      </c>
      <c r="C22" s="18" t="s">
        <v>23</v>
      </c>
      <c r="D22" s="19">
        <f>PRESUPUESTO!G60</f>
        <v>31150.729999999996</v>
      </c>
      <c r="E22" s="89"/>
      <c r="F22" s="89"/>
      <c r="G22" s="89"/>
      <c r="H22" s="89"/>
      <c r="I22" s="89"/>
      <c r="J22" s="89">
        <v>0.1</v>
      </c>
      <c r="K22" s="89">
        <v>0.1</v>
      </c>
      <c r="L22" s="89">
        <v>0.1</v>
      </c>
      <c r="M22" s="89">
        <v>0.1</v>
      </c>
      <c r="N22" s="89">
        <v>0.1</v>
      </c>
      <c r="O22" s="89">
        <v>0.1</v>
      </c>
      <c r="P22" s="89">
        <v>0.1</v>
      </c>
      <c r="Q22" s="89">
        <v>0.1</v>
      </c>
      <c r="R22" s="89">
        <v>0.1</v>
      </c>
      <c r="S22" s="89">
        <v>0.1</v>
      </c>
      <c r="T22" s="89"/>
      <c r="U22" s="89"/>
      <c r="V22" s="89"/>
      <c r="W22" s="89"/>
      <c r="X22" s="89"/>
      <c r="Y22" s="89"/>
      <c r="Z22" s="89"/>
      <c r="AA22" s="89"/>
      <c r="AB22" s="89"/>
      <c r="AC22" s="83">
        <f t="shared" si="0"/>
        <v>0.99999999999999989</v>
      </c>
    </row>
    <row r="23" spans="1:29" ht="13.5" customHeight="1" x14ac:dyDescent="0.25">
      <c r="A23" s="1"/>
      <c r="B23" s="17">
        <v>7</v>
      </c>
      <c r="C23" s="18" t="s">
        <v>24</v>
      </c>
      <c r="D23" s="19">
        <f>PRESUPUESTO!G71</f>
        <v>30095.420000000002</v>
      </c>
      <c r="E23" s="89"/>
      <c r="F23" s="89"/>
      <c r="G23" s="89"/>
      <c r="H23" s="89"/>
      <c r="I23" s="89"/>
      <c r="J23" s="89">
        <v>0.1</v>
      </c>
      <c r="K23" s="89">
        <v>0.1</v>
      </c>
      <c r="L23" s="89">
        <v>0.1</v>
      </c>
      <c r="M23" s="89">
        <v>0.1</v>
      </c>
      <c r="N23" s="89">
        <v>0.1</v>
      </c>
      <c r="O23" s="89">
        <v>0.1</v>
      </c>
      <c r="P23" s="89">
        <v>0.1</v>
      </c>
      <c r="Q23" s="89">
        <v>0.1</v>
      </c>
      <c r="R23" s="89">
        <v>0.1</v>
      </c>
      <c r="S23" s="89">
        <v>0.1</v>
      </c>
      <c r="T23" s="89"/>
      <c r="U23" s="89"/>
      <c r="V23" s="89"/>
      <c r="W23" s="89"/>
      <c r="X23" s="89"/>
      <c r="Y23" s="89"/>
      <c r="Z23" s="89"/>
      <c r="AA23" s="89"/>
      <c r="AB23" s="89"/>
      <c r="AC23" s="83">
        <f t="shared" si="0"/>
        <v>0.99999999999999989</v>
      </c>
    </row>
    <row r="24" spans="1:29" ht="13.5" customHeight="1" x14ac:dyDescent="0.25">
      <c r="A24" s="1"/>
      <c r="B24" s="17">
        <v>8</v>
      </c>
      <c r="C24" s="18" t="s">
        <v>25</v>
      </c>
      <c r="D24" s="81">
        <f>PRESUPUESTO!G82</f>
        <v>9678</v>
      </c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>
        <v>0.5</v>
      </c>
      <c r="T24" s="89">
        <v>0.5</v>
      </c>
      <c r="U24" s="89"/>
      <c r="V24" s="89"/>
      <c r="W24" s="89"/>
      <c r="X24" s="89"/>
      <c r="Y24" s="89"/>
      <c r="Z24" s="89"/>
      <c r="AA24" s="89"/>
      <c r="AB24" s="89"/>
      <c r="AC24" s="83">
        <f t="shared" si="0"/>
        <v>1</v>
      </c>
    </row>
    <row r="25" spans="1:29" ht="13.5" customHeight="1" x14ac:dyDescent="0.25">
      <c r="A25" s="1"/>
      <c r="B25" s="17">
        <v>9</v>
      </c>
      <c r="C25" s="18" t="s">
        <v>26</v>
      </c>
      <c r="D25" s="19">
        <f>PRESUPUESTO!G86</f>
        <v>12849.339999999998</v>
      </c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>
        <v>0.33</v>
      </c>
      <c r="U25" s="89">
        <v>0.33</v>
      </c>
      <c r="V25" s="89">
        <v>0.34</v>
      </c>
      <c r="W25" s="89"/>
      <c r="X25" s="89"/>
      <c r="Y25" s="89"/>
      <c r="Z25" s="89"/>
      <c r="AA25" s="89"/>
      <c r="AB25" s="89"/>
      <c r="AC25" s="83">
        <f t="shared" si="0"/>
        <v>1</v>
      </c>
    </row>
    <row r="26" spans="1:29" ht="13.5" customHeight="1" x14ac:dyDescent="0.25">
      <c r="A26" s="1"/>
      <c r="B26" s="17">
        <v>10</v>
      </c>
      <c r="C26" s="18" t="s">
        <v>27</v>
      </c>
      <c r="D26" s="19">
        <f>PRESUPUESTO!G92</f>
        <v>62817.434999999998</v>
      </c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>
        <v>0.2</v>
      </c>
      <c r="V26" s="89">
        <v>0.2</v>
      </c>
      <c r="W26" s="89">
        <v>0.2</v>
      </c>
      <c r="X26" s="89">
        <v>0.2</v>
      </c>
      <c r="Y26" s="89">
        <v>0.2</v>
      </c>
      <c r="Z26" s="89"/>
      <c r="AA26" s="89"/>
      <c r="AB26" s="89"/>
      <c r="AC26" s="83">
        <f t="shared" si="0"/>
        <v>1</v>
      </c>
    </row>
    <row r="27" spans="1:29" ht="13.5" customHeight="1" x14ac:dyDescent="0.25">
      <c r="A27" s="1"/>
      <c r="B27" s="17">
        <v>11</v>
      </c>
      <c r="C27" s="18" t="s">
        <v>28</v>
      </c>
      <c r="D27" s="19">
        <f>PRESUPUESTO!G101</f>
        <v>11000</v>
      </c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>
        <v>0.5</v>
      </c>
      <c r="W27" s="89">
        <v>0.5</v>
      </c>
      <c r="X27" s="89"/>
      <c r="Y27" s="89"/>
      <c r="Z27" s="89"/>
      <c r="AA27" s="89"/>
      <c r="AB27" s="89"/>
      <c r="AC27" s="83">
        <f t="shared" si="0"/>
        <v>1</v>
      </c>
    </row>
    <row r="28" spans="1:29" ht="13.5" customHeight="1" x14ac:dyDescent="0.25">
      <c r="A28" s="1"/>
      <c r="B28" s="17">
        <v>12</v>
      </c>
      <c r="C28" s="18" t="s">
        <v>29</v>
      </c>
      <c r="D28" s="19">
        <f>PRESUPUESTO!G105</f>
        <v>11400</v>
      </c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>
        <v>0.5</v>
      </c>
      <c r="X28" s="89">
        <v>0.5</v>
      </c>
      <c r="Y28" s="89"/>
      <c r="Z28" s="89"/>
      <c r="AA28" s="89"/>
      <c r="AB28" s="89"/>
      <c r="AC28" s="83">
        <f t="shared" si="0"/>
        <v>1</v>
      </c>
    </row>
    <row r="29" spans="1:29" ht="13.5" customHeight="1" x14ac:dyDescent="0.25">
      <c r="A29" s="1"/>
      <c r="B29" s="17">
        <v>13</v>
      </c>
      <c r="C29" s="18" t="s">
        <v>30</v>
      </c>
      <c r="D29" s="19">
        <f>PRESUPUESTO!G108</f>
        <v>15820</v>
      </c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>
        <v>0.5</v>
      </c>
      <c r="Y29" s="89">
        <v>0.5</v>
      </c>
      <c r="Z29" s="89"/>
      <c r="AA29" s="89"/>
      <c r="AB29" s="89"/>
      <c r="AC29" s="83">
        <f t="shared" si="0"/>
        <v>1</v>
      </c>
    </row>
    <row r="30" spans="1:29" ht="13.5" customHeight="1" x14ac:dyDescent="0.25">
      <c r="A30" s="1"/>
      <c r="B30" s="17">
        <v>14</v>
      </c>
      <c r="C30" s="18" t="s">
        <v>31</v>
      </c>
      <c r="D30" s="19">
        <f>PRESUPUESTO!G113</f>
        <v>10466.127</v>
      </c>
      <c r="E30" s="89"/>
      <c r="F30" s="89"/>
      <c r="G30" s="89"/>
      <c r="H30" s="89"/>
      <c r="I30" s="89"/>
      <c r="J30" s="89"/>
      <c r="K30" s="89"/>
      <c r="L30" s="89"/>
      <c r="M30" s="89"/>
      <c r="N30" s="89">
        <v>0.5</v>
      </c>
      <c r="O30" s="89">
        <v>0.5</v>
      </c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3">
        <f t="shared" si="0"/>
        <v>1</v>
      </c>
    </row>
    <row r="31" spans="1:29" ht="13.5" customHeight="1" x14ac:dyDescent="0.25">
      <c r="A31" s="1"/>
      <c r="B31" s="17">
        <v>15</v>
      </c>
      <c r="C31" s="18" t="s">
        <v>32</v>
      </c>
      <c r="D31" s="19">
        <f>PRESUPUESTO!G116</f>
        <v>4800</v>
      </c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>
        <v>0.5</v>
      </c>
      <c r="Z31" s="89">
        <v>0.5</v>
      </c>
      <c r="AA31" s="89"/>
      <c r="AB31" s="89"/>
      <c r="AC31" s="83">
        <f t="shared" si="0"/>
        <v>1</v>
      </c>
    </row>
    <row r="32" spans="1:29" ht="13.5" customHeight="1" x14ac:dyDescent="0.25">
      <c r="A32" s="1"/>
      <c r="B32" s="17">
        <v>16</v>
      </c>
      <c r="C32" s="18" t="s">
        <v>33</v>
      </c>
      <c r="D32" s="19">
        <f>PRESUPUESTO!G119</f>
        <v>2297.8019999999997</v>
      </c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>
        <v>0.5</v>
      </c>
      <c r="AA32" s="89">
        <v>0.5</v>
      </c>
      <c r="AB32" s="89"/>
      <c r="AC32" s="83">
        <f t="shared" si="0"/>
        <v>1</v>
      </c>
    </row>
    <row r="33" spans="1:29" ht="13.5" customHeight="1" x14ac:dyDescent="0.25">
      <c r="A33" s="1"/>
      <c r="B33" s="17">
        <v>17</v>
      </c>
      <c r="C33" s="18" t="s">
        <v>34</v>
      </c>
      <c r="D33" s="19">
        <f>PRESUPUESTO!G123</f>
        <v>1429.3692000000001</v>
      </c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>
        <v>0.5</v>
      </c>
      <c r="AA33" s="89">
        <v>0.5</v>
      </c>
      <c r="AB33" s="89"/>
      <c r="AC33" s="83">
        <f t="shared" si="0"/>
        <v>1</v>
      </c>
    </row>
    <row r="34" spans="1:29" ht="13.5" customHeight="1" x14ac:dyDescent="0.25">
      <c r="A34" s="1"/>
      <c r="B34" s="17">
        <v>18</v>
      </c>
      <c r="C34" s="18" t="s">
        <v>35</v>
      </c>
      <c r="D34" s="19">
        <f>PRESUPUESTO!G126</f>
        <v>3000</v>
      </c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>
        <v>0.33</v>
      </c>
      <c r="AA34" s="89">
        <v>0.33</v>
      </c>
      <c r="AB34" s="89">
        <v>0.34</v>
      </c>
      <c r="AC34" s="83">
        <f t="shared" si="0"/>
        <v>1</v>
      </c>
    </row>
    <row r="35" spans="1:29" ht="13.5" customHeight="1" x14ac:dyDescent="0.25">
      <c r="A35" s="1"/>
      <c r="B35" s="1"/>
      <c r="C35" s="1"/>
      <c r="D35" s="87" t="s">
        <v>194</v>
      </c>
      <c r="E35" s="100">
        <f t="shared" ref="E35:AB35" si="1">(E17*$D17)+(E18*$D18)+(E19*$D19)+(E20*$D20)+(E21*$D21)+(E22*$D22)+(E23*$D23)+(E24*$D24)+(E25*$D25)+(E26*$D26)+(E27*$D27)+(E28*$D28)+(E29*$D29)+(E30*$D30)+(E31*$D31)+(E32*$D32)+(E33*$D33)+(E34*$D34)</f>
        <v>23383.544650000003</v>
      </c>
      <c r="F35" s="100">
        <f t="shared" si="1"/>
        <v>21637.304650000002</v>
      </c>
      <c r="G35" s="100">
        <f t="shared" si="1"/>
        <v>21637.304650000002</v>
      </c>
      <c r="H35" s="100">
        <f t="shared" si="1"/>
        <v>52515.910889999999</v>
      </c>
      <c r="I35" s="100">
        <f t="shared" si="1"/>
        <v>30878.606240000001</v>
      </c>
      <c r="J35" s="100">
        <f t="shared" si="1"/>
        <v>56558.230574999994</v>
      </c>
      <c r="K35" s="100">
        <f t="shared" si="1"/>
        <v>56558.230574999994</v>
      </c>
      <c r="L35" s="100">
        <f t="shared" si="1"/>
        <v>56558.230574999994</v>
      </c>
      <c r="M35" s="100">
        <f t="shared" si="1"/>
        <v>25679.624334999997</v>
      </c>
      <c r="N35" s="100">
        <f t="shared" si="1"/>
        <v>30912.687834999997</v>
      </c>
      <c r="O35" s="100">
        <f t="shared" si="1"/>
        <v>30912.687834999997</v>
      </c>
      <c r="P35" s="100">
        <f t="shared" si="1"/>
        <v>19161.28789</v>
      </c>
      <c r="Q35" s="100">
        <f t="shared" si="1"/>
        <v>6124.6149999999998</v>
      </c>
      <c r="R35" s="100">
        <f t="shared" si="1"/>
        <v>6124.6149999999998</v>
      </c>
      <c r="S35" s="100">
        <f t="shared" si="1"/>
        <v>10963.615</v>
      </c>
      <c r="T35" s="100">
        <f t="shared" si="1"/>
        <v>9079.2821999999996</v>
      </c>
      <c r="U35" s="100">
        <f t="shared" si="1"/>
        <v>16803.769200000002</v>
      </c>
      <c r="V35" s="100">
        <f t="shared" si="1"/>
        <v>22432.262600000002</v>
      </c>
      <c r="W35" s="100">
        <f t="shared" si="1"/>
        <v>23763.487000000001</v>
      </c>
      <c r="X35" s="100">
        <f t="shared" si="1"/>
        <v>26173.487000000001</v>
      </c>
      <c r="Y35" s="100">
        <f t="shared" si="1"/>
        <v>22873.487000000001</v>
      </c>
      <c r="Z35" s="100">
        <f t="shared" si="1"/>
        <v>5253.5856000000003</v>
      </c>
      <c r="AA35" s="100">
        <f t="shared" si="1"/>
        <v>2853.5855999999999</v>
      </c>
      <c r="AB35" s="100">
        <f t="shared" si="1"/>
        <v>1020.0000000000001</v>
      </c>
      <c r="AC35" s="84"/>
    </row>
    <row r="36" spans="1:29" ht="13.5" customHeight="1" x14ac:dyDescent="0.25">
      <c r="A36" s="1"/>
      <c r="B36" s="1"/>
      <c r="C36" s="2"/>
      <c r="D36" s="87" t="s">
        <v>195</v>
      </c>
      <c r="E36" s="101">
        <f>E35</f>
        <v>23383.544650000003</v>
      </c>
      <c r="F36" s="101">
        <f t="shared" ref="F36:AB36" si="2">F35+E36</f>
        <v>45020.849300000002</v>
      </c>
      <c r="G36" s="101">
        <f t="shared" si="2"/>
        <v>66658.153950000007</v>
      </c>
      <c r="H36" s="101">
        <f t="shared" si="2"/>
        <v>119174.06484000001</v>
      </c>
      <c r="I36" s="101">
        <f t="shared" si="2"/>
        <v>150052.67108</v>
      </c>
      <c r="J36" s="102">
        <f t="shared" si="2"/>
        <v>206610.90165499999</v>
      </c>
      <c r="K36" s="101">
        <f t="shared" si="2"/>
        <v>263169.13222999999</v>
      </c>
      <c r="L36" s="101">
        <f t="shared" si="2"/>
        <v>319727.36280499998</v>
      </c>
      <c r="M36" s="102">
        <f t="shared" si="2"/>
        <v>345406.98713999998</v>
      </c>
      <c r="N36" s="101">
        <f t="shared" si="2"/>
        <v>376319.67497499997</v>
      </c>
      <c r="O36" s="102">
        <f t="shared" si="2"/>
        <v>407232.36280999996</v>
      </c>
      <c r="P36" s="102">
        <f t="shared" si="2"/>
        <v>426393.65069999994</v>
      </c>
      <c r="Q36" s="102">
        <f t="shared" si="2"/>
        <v>432518.26569999993</v>
      </c>
      <c r="R36" s="102">
        <f t="shared" si="2"/>
        <v>438642.88069999992</v>
      </c>
      <c r="S36" s="102">
        <f t="shared" si="2"/>
        <v>449606.49569999991</v>
      </c>
      <c r="T36" s="102">
        <f t="shared" si="2"/>
        <v>458685.77789999993</v>
      </c>
      <c r="U36" s="102">
        <f t="shared" si="2"/>
        <v>475489.54709999991</v>
      </c>
      <c r="V36" s="102">
        <f t="shared" si="2"/>
        <v>497921.80969999993</v>
      </c>
      <c r="W36" s="102">
        <f t="shared" si="2"/>
        <v>521685.29669999995</v>
      </c>
      <c r="X36" s="102">
        <f t="shared" si="2"/>
        <v>547858.78369999991</v>
      </c>
      <c r="Y36" s="102">
        <f t="shared" si="2"/>
        <v>570732.27069999988</v>
      </c>
      <c r="Z36" s="102">
        <f t="shared" si="2"/>
        <v>575985.85629999987</v>
      </c>
      <c r="AA36" s="102">
        <f t="shared" si="2"/>
        <v>578839.44189999986</v>
      </c>
      <c r="AB36" s="101">
        <f t="shared" si="2"/>
        <v>579859.44189999986</v>
      </c>
      <c r="AC36" s="85"/>
    </row>
    <row r="37" spans="1:29" ht="13.5" customHeight="1" x14ac:dyDescent="0.25">
      <c r="A37" s="1"/>
      <c r="B37" s="1"/>
      <c r="C37" s="2"/>
      <c r="D37" s="87" t="s">
        <v>17</v>
      </c>
      <c r="E37" s="86">
        <f t="shared" ref="E37:AB37" si="3">E36/$D$14</f>
        <v>4.0326229014017903E-2</v>
      </c>
      <c r="F37" s="86">
        <f t="shared" si="3"/>
        <v>7.7640969598567144E-2</v>
      </c>
      <c r="G37" s="86">
        <f t="shared" si="3"/>
        <v>0.1149557101831164</v>
      </c>
      <c r="H37" s="86">
        <f t="shared" si="3"/>
        <v>0.20552233218710314</v>
      </c>
      <c r="I37" s="86">
        <f t="shared" si="3"/>
        <v>0.25877421360654063</v>
      </c>
      <c r="J37" s="86">
        <f t="shared" si="3"/>
        <v>0.3563120417217096</v>
      </c>
      <c r="K37" s="86">
        <f t="shared" si="3"/>
        <v>0.45384986983687858</v>
      </c>
      <c r="L37" s="86">
        <f t="shared" si="3"/>
        <v>0.55138769795204756</v>
      </c>
      <c r="M37" s="86">
        <f t="shared" si="3"/>
        <v>0.59567364464777905</v>
      </c>
      <c r="N37" s="86">
        <f t="shared" si="3"/>
        <v>0.64898430168167975</v>
      </c>
      <c r="O37" s="86">
        <f t="shared" si="3"/>
        <v>0.70229495871558056</v>
      </c>
      <c r="P37" s="86">
        <f t="shared" si="3"/>
        <v>0.73533967008082968</v>
      </c>
      <c r="Q37" s="86">
        <f t="shared" si="3"/>
        <v>0.74590191078511436</v>
      </c>
      <c r="R37" s="86">
        <f t="shared" si="3"/>
        <v>0.75646415148939916</v>
      </c>
      <c r="S37" s="86">
        <f t="shared" si="3"/>
        <v>0.77537151801269999</v>
      </c>
      <c r="T37" s="86">
        <f t="shared" si="3"/>
        <v>0.79102924735871238</v>
      </c>
      <c r="U37" s="86">
        <f t="shared" si="3"/>
        <v>0.8200082860459843</v>
      </c>
      <c r="V37" s="86">
        <f t="shared" si="3"/>
        <v>0.85869397602370934</v>
      </c>
      <c r="W37" s="86">
        <f t="shared" si="3"/>
        <v>0.89967543684486151</v>
      </c>
      <c r="X37" s="86">
        <f t="shared" si="3"/>
        <v>0.94481307729482722</v>
      </c>
      <c r="Y37" s="86">
        <f t="shared" si="3"/>
        <v>0.98425968339828462</v>
      </c>
      <c r="Z37" s="86">
        <f t="shared" si="3"/>
        <v>0.9933197852443213</v>
      </c>
      <c r="AA37" s="86">
        <f t="shared" si="3"/>
        <v>0.99824095302017013</v>
      </c>
      <c r="AB37" s="86">
        <f t="shared" si="3"/>
        <v>1</v>
      </c>
      <c r="AC37" s="1"/>
    </row>
    <row r="38" spans="1:29" ht="13.5" customHeight="1" x14ac:dyDescent="0.25">
      <c r="A38" s="1"/>
      <c r="B38" s="1"/>
      <c r="C38" s="1"/>
      <c r="D38" s="1"/>
      <c r="E38" s="7"/>
      <c r="F38" s="7"/>
      <c r="G38" s="7"/>
    </row>
    <row r="39" spans="1:29" ht="13.5" customHeight="1" x14ac:dyDescent="0.25">
      <c r="A39" s="1"/>
      <c r="B39" s="1"/>
      <c r="C39" s="1"/>
      <c r="D39" s="1"/>
      <c r="E39" s="7"/>
      <c r="F39" s="7"/>
      <c r="G39" s="7"/>
    </row>
    <row r="40" spans="1:29" ht="13.5" customHeight="1" x14ac:dyDescent="0.25">
      <c r="A40" s="1"/>
      <c r="B40" s="1"/>
      <c r="C40" s="2"/>
      <c r="D40" s="57"/>
      <c r="E40" s="57"/>
      <c r="F40" s="57"/>
      <c r="G40" s="78"/>
    </row>
    <row r="41" spans="1:29" ht="13.5" customHeight="1" x14ac:dyDescent="0.25">
      <c r="A41" s="1"/>
      <c r="B41" s="131"/>
      <c r="C41" s="132"/>
      <c r="D41" s="121"/>
      <c r="E41" s="121"/>
      <c r="F41" s="121"/>
      <c r="G41" s="121"/>
      <c r="H41" s="133"/>
    </row>
    <row r="42" spans="1:29" ht="13.5" customHeight="1" x14ac:dyDescent="0.25">
      <c r="A42" s="1"/>
      <c r="B42" s="131"/>
      <c r="C42" s="134" t="str">
        <f>RESUMEN!C42</f>
        <v>ING / ARQ AAAAA BBBBB CCCCC</v>
      </c>
      <c r="D42" s="133"/>
      <c r="E42" s="198" t="str">
        <f>RESUMEN!D42</f>
        <v>ACREDITADO AAAA BBBB CCCC</v>
      </c>
      <c r="F42" s="199"/>
      <c r="G42" s="199"/>
      <c r="H42" s="199"/>
    </row>
    <row r="43" spans="1:29" ht="13.5" customHeight="1" x14ac:dyDescent="0.25">
      <c r="A43" s="1"/>
      <c r="B43" s="131"/>
      <c r="C43" s="134" t="str">
        <f>RESUMEN!C43</f>
        <v>CONSTRUCTOR AAAAA</v>
      </c>
      <c r="D43" s="133"/>
      <c r="E43" s="198" t="str">
        <f>RESUMEN!D43</f>
        <v>RFC  MAAAA</v>
      </c>
      <c r="F43" s="199"/>
      <c r="G43" s="199"/>
      <c r="H43" s="199"/>
    </row>
    <row r="44" spans="1:29" ht="13.5" customHeight="1" x14ac:dyDescent="0.25">
      <c r="A44" s="1"/>
      <c r="B44" s="1"/>
      <c r="C44" s="73" t="s">
        <v>38</v>
      </c>
      <c r="E44" s="189" t="s">
        <v>39</v>
      </c>
      <c r="F44" s="189"/>
      <c r="G44" s="189"/>
      <c r="H44" s="189"/>
    </row>
    <row r="45" spans="1:29" ht="13.5" customHeight="1" x14ac:dyDescent="0.25">
      <c r="A45" s="1"/>
      <c r="B45" s="1"/>
      <c r="C45" s="1"/>
      <c r="D45" s="71"/>
      <c r="E45" s="71"/>
      <c r="F45" s="71"/>
      <c r="G45" s="71"/>
    </row>
    <row r="46" spans="1:29" ht="13.5" customHeight="1" x14ac:dyDescent="0.25">
      <c r="A46" s="1"/>
      <c r="B46" s="190" t="str">
        <f>RESUMEN!B46</f>
        <v>MUNICIPIO, ESTADO A DD DE MM DE 20AA</v>
      </c>
      <c r="C46" s="195"/>
      <c r="D46" s="195"/>
      <c r="E46" s="195"/>
      <c r="F46" s="195"/>
      <c r="G46" s="195"/>
      <c r="H46" s="195"/>
    </row>
    <row r="47" spans="1:29" ht="13.5" customHeight="1" x14ac:dyDescent="0.25">
      <c r="A47" s="1"/>
      <c r="B47" s="196" t="s">
        <v>40</v>
      </c>
      <c r="C47" s="196"/>
      <c r="D47" s="196"/>
      <c r="E47" s="196"/>
      <c r="F47" s="196"/>
      <c r="G47" s="196"/>
      <c r="H47" s="196"/>
    </row>
    <row r="48" spans="1:29" ht="28.5" customHeight="1" x14ac:dyDescent="0.25">
      <c r="A48" s="1"/>
      <c r="B48" s="1"/>
      <c r="C48" s="184" t="s">
        <v>41</v>
      </c>
      <c r="D48" s="184"/>
      <c r="E48" s="184"/>
      <c r="F48" s="184"/>
      <c r="G48" s="184"/>
    </row>
    <row r="49" spans="1:7" ht="13.5" customHeight="1" x14ac:dyDescent="0.25">
      <c r="A49" s="1"/>
      <c r="B49" s="1"/>
    </row>
    <row r="50" spans="1:7" ht="13.5" customHeight="1" x14ac:dyDescent="0.25">
      <c r="A50" s="1"/>
      <c r="B50" s="1" t="s">
        <v>212</v>
      </c>
      <c r="C50" s="1"/>
      <c r="D50" s="1"/>
      <c r="E50" s="7"/>
      <c r="F50" s="7"/>
      <c r="G50" s="7"/>
    </row>
    <row r="51" spans="1:7" ht="13.5" customHeight="1" x14ac:dyDescent="0.25">
      <c r="A51" s="1"/>
      <c r="B51" s="1"/>
      <c r="C51" s="1"/>
      <c r="D51" s="1"/>
      <c r="E51" s="7"/>
      <c r="F51" s="7"/>
      <c r="G51" s="7"/>
    </row>
    <row r="52" spans="1:7" ht="13.5" customHeight="1" x14ac:dyDescent="0.25">
      <c r="A52" s="1"/>
      <c r="B52" s="1"/>
      <c r="C52" s="1"/>
      <c r="D52" s="1"/>
      <c r="E52" s="7"/>
      <c r="F52" s="7"/>
      <c r="G52" s="7"/>
    </row>
    <row r="53" spans="1:7" ht="13.5" customHeight="1" x14ac:dyDescent="0.25">
      <c r="A53" s="1"/>
      <c r="B53" s="1"/>
      <c r="C53" s="1"/>
      <c r="D53" s="1"/>
      <c r="E53" s="7"/>
      <c r="F53" s="7"/>
      <c r="G53" s="7"/>
    </row>
    <row r="54" spans="1:7" ht="13.5" customHeight="1" x14ac:dyDescent="0.25">
      <c r="A54" s="1"/>
      <c r="B54" s="1"/>
      <c r="C54" s="1"/>
      <c r="D54" s="1"/>
      <c r="E54" s="7"/>
      <c r="F54" s="7"/>
      <c r="G54" s="7"/>
    </row>
    <row r="55" spans="1:7" ht="13.5" customHeight="1" x14ac:dyDescent="0.25">
      <c r="A55" s="1"/>
      <c r="B55" s="1"/>
      <c r="C55" s="1"/>
      <c r="D55" s="1"/>
      <c r="E55" s="7"/>
      <c r="F55" s="7"/>
      <c r="G55" s="7"/>
    </row>
    <row r="56" spans="1:7" ht="13.5" customHeight="1" x14ac:dyDescent="0.25">
      <c r="A56" s="1"/>
      <c r="B56" s="1"/>
      <c r="C56" s="1"/>
      <c r="D56" s="1"/>
      <c r="E56" s="7"/>
      <c r="F56" s="7"/>
      <c r="G56" s="7"/>
    </row>
    <row r="57" spans="1:7" ht="13.5" customHeight="1" x14ac:dyDescent="0.25">
      <c r="A57" s="1"/>
      <c r="B57" s="1"/>
      <c r="C57" s="1"/>
      <c r="D57" s="1"/>
      <c r="E57" s="7"/>
      <c r="F57" s="7"/>
      <c r="G57" s="7"/>
    </row>
    <row r="58" spans="1:7" ht="13.5" customHeight="1" x14ac:dyDescent="0.25">
      <c r="A58" s="1"/>
      <c r="B58" s="1"/>
      <c r="C58" s="1"/>
      <c r="D58" s="1"/>
      <c r="E58" s="7"/>
      <c r="F58" s="7"/>
      <c r="G58" s="7"/>
    </row>
    <row r="59" spans="1:7" ht="13.5" customHeight="1" x14ac:dyDescent="0.25">
      <c r="A59" s="1"/>
      <c r="B59" s="1"/>
      <c r="C59" s="1"/>
      <c r="D59" s="1"/>
      <c r="E59" s="7"/>
      <c r="F59" s="7"/>
      <c r="G59" s="7"/>
    </row>
    <row r="60" spans="1:7" ht="13.5" customHeight="1" x14ac:dyDescent="0.25">
      <c r="A60" s="1"/>
      <c r="B60" s="1"/>
      <c r="C60" s="1"/>
      <c r="D60" s="1"/>
      <c r="E60" s="7"/>
      <c r="F60" s="7"/>
      <c r="G60" s="7"/>
    </row>
    <row r="61" spans="1:7" ht="13.5" customHeight="1" x14ac:dyDescent="0.25">
      <c r="A61" s="1"/>
      <c r="B61" s="1"/>
      <c r="C61" s="1"/>
      <c r="D61" s="1"/>
      <c r="E61" s="7"/>
      <c r="F61" s="7"/>
      <c r="G61" s="7"/>
    </row>
    <row r="62" spans="1:7" ht="13.5" customHeight="1" x14ac:dyDescent="0.25">
      <c r="A62" s="1"/>
      <c r="B62" s="1"/>
      <c r="C62" s="1"/>
      <c r="D62" s="1"/>
      <c r="E62" s="7"/>
      <c r="F62" s="7"/>
      <c r="G62" s="7"/>
    </row>
    <row r="63" spans="1:7" ht="13.5" customHeight="1" x14ac:dyDescent="0.25">
      <c r="A63" s="1"/>
      <c r="B63" s="1"/>
      <c r="C63" s="1"/>
      <c r="D63" s="1"/>
      <c r="E63" s="7"/>
      <c r="F63" s="7"/>
      <c r="G63" s="7"/>
    </row>
    <row r="64" spans="1:7" ht="13.5" customHeight="1" x14ac:dyDescent="0.25">
      <c r="A64" s="1"/>
      <c r="B64" s="1"/>
      <c r="C64" s="1"/>
      <c r="D64" s="1"/>
      <c r="E64" s="7"/>
      <c r="F64" s="7"/>
      <c r="G64" s="7"/>
    </row>
    <row r="65" spans="1:7" ht="13.5" customHeight="1" x14ac:dyDescent="0.25">
      <c r="A65" s="1"/>
      <c r="B65" s="1"/>
      <c r="C65" s="1"/>
      <c r="D65" s="1"/>
      <c r="E65" s="7"/>
      <c r="F65" s="7"/>
      <c r="G65" s="7"/>
    </row>
    <row r="66" spans="1:7" ht="13.5" customHeight="1" x14ac:dyDescent="0.25">
      <c r="A66" s="1"/>
      <c r="B66" s="1"/>
      <c r="C66" s="1"/>
      <c r="D66" s="1"/>
      <c r="E66" s="7"/>
      <c r="F66" s="7"/>
      <c r="G66" s="7"/>
    </row>
    <row r="67" spans="1:7" ht="13.5" customHeight="1" x14ac:dyDescent="0.25">
      <c r="A67" s="1"/>
      <c r="B67" s="1"/>
      <c r="C67" s="1"/>
      <c r="D67" s="1"/>
      <c r="E67" s="7"/>
      <c r="F67" s="7"/>
      <c r="G67" s="7"/>
    </row>
    <row r="68" spans="1:7" ht="13.5" customHeight="1" x14ac:dyDescent="0.25">
      <c r="A68" s="1"/>
      <c r="B68" s="1"/>
      <c r="C68" s="1"/>
      <c r="D68" s="1"/>
      <c r="E68" s="7"/>
      <c r="F68" s="7"/>
      <c r="G68" s="7"/>
    </row>
    <row r="69" spans="1:7" ht="13.5" customHeight="1" x14ac:dyDescent="0.25">
      <c r="A69" s="1"/>
      <c r="B69" s="1"/>
      <c r="C69" s="1"/>
      <c r="D69" s="1"/>
      <c r="E69" s="7"/>
      <c r="F69" s="7"/>
      <c r="G69" s="7"/>
    </row>
    <row r="70" spans="1:7" ht="13.5" customHeight="1" x14ac:dyDescent="0.25">
      <c r="A70" s="1"/>
      <c r="B70" s="1"/>
      <c r="C70" s="1"/>
      <c r="D70" s="1"/>
      <c r="E70" s="7"/>
      <c r="F70" s="7"/>
      <c r="G70" s="7"/>
    </row>
    <row r="71" spans="1:7" ht="13.5" customHeight="1" x14ac:dyDescent="0.25">
      <c r="A71" s="1"/>
      <c r="B71" s="1"/>
      <c r="C71" s="1"/>
      <c r="D71" s="1"/>
      <c r="E71" s="7"/>
      <c r="F71" s="7"/>
      <c r="G71" s="7"/>
    </row>
    <row r="72" spans="1:7" ht="13.5" customHeight="1" x14ac:dyDescent="0.25">
      <c r="A72" s="1"/>
      <c r="B72" s="1"/>
      <c r="C72" s="1"/>
      <c r="D72" s="1"/>
      <c r="E72" s="7"/>
      <c r="F72" s="7"/>
      <c r="G72" s="7"/>
    </row>
    <row r="73" spans="1:7" ht="13.5" customHeight="1" x14ac:dyDescent="0.25">
      <c r="A73" s="1"/>
      <c r="B73" s="1"/>
      <c r="C73" s="1"/>
      <c r="D73" s="1"/>
      <c r="E73" s="7"/>
      <c r="F73" s="7"/>
      <c r="G73" s="7"/>
    </row>
    <row r="74" spans="1:7" ht="13.5" customHeight="1" x14ac:dyDescent="0.25">
      <c r="A74" s="1"/>
      <c r="B74" s="1"/>
      <c r="C74" s="1"/>
      <c r="D74" s="1"/>
      <c r="E74" s="7"/>
      <c r="F74" s="7"/>
      <c r="G74" s="7"/>
    </row>
    <row r="75" spans="1:7" ht="13.5" customHeight="1" x14ac:dyDescent="0.25">
      <c r="A75" s="1"/>
      <c r="B75" s="1"/>
      <c r="C75" s="1"/>
      <c r="D75" s="1"/>
      <c r="E75" s="7"/>
      <c r="F75" s="7"/>
      <c r="G75" s="7"/>
    </row>
    <row r="76" spans="1:7" ht="13.5" customHeight="1" x14ac:dyDescent="0.25">
      <c r="A76" s="1"/>
      <c r="B76" s="1"/>
      <c r="C76" s="1"/>
      <c r="D76" s="1"/>
      <c r="E76" s="7"/>
      <c r="F76" s="7"/>
      <c r="G76" s="7"/>
    </row>
    <row r="77" spans="1:7" ht="13.5" customHeight="1" x14ac:dyDescent="0.25">
      <c r="A77" s="1"/>
      <c r="B77" s="1"/>
      <c r="C77" s="1"/>
      <c r="D77" s="1"/>
      <c r="E77" s="7"/>
      <c r="F77" s="7"/>
      <c r="G77" s="7"/>
    </row>
    <row r="78" spans="1:7" ht="13.5" customHeight="1" x14ac:dyDescent="0.25">
      <c r="A78" s="1"/>
      <c r="B78" s="1"/>
      <c r="C78" s="1"/>
      <c r="D78" s="1"/>
      <c r="E78" s="7"/>
      <c r="F78" s="7"/>
      <c r="G78" s="7"/>
    </row>
    <row r="79" spans="1:7" ht="13.5" customHeight="1" x14ac:dyDescent="0.25">
      <c r="A79" s="1"/>
      <c r="B79" s="1"/>
      <c r="C79" s="1"/>
      <c r="D79" s="1"/>
      <c r="E79" s="7"/>
      <c r="F79" s="7"/>
      <c r="G79" s="7"/>
    </row>
    <row r="80" spans="1:7" ht="13.5" customHeight="1" x14ac:dyDescent="0.25">
      <c r="A80" s="1"/>
      <c r="B80" s="1"/>
      <c r="C80" s="1"/>
      <c r="D80" s="1"/>
      <c r="E80" s="7"/>
      <c r="F80" s="7"/>
      <c r="G80" s="7"/>
    </row>
    <row r="81" spans="1:7" ht="13.5" customHeight="1" x14ac:dyDescent="0.25">
      <c r="A81" s="1"/>
      <c r="B81" s="1"/>
      <c r="C81" s="1"/>
      <c r="D81" s="1"/>
      <c r="E81" s="7"/>
      <c r="F81" s="7"/>
      <c r="G81" s="7"/>
    </row>
    <row r="82" spans="1:7" ht="13.5" customHeight="1" x14ac:dyDescent="0.25">
      <c r="A82" s="1"/>
      <c r="B82" s="1"/>
      <c r="C82" s="1"/>
      <c r="D82" s="1"/>
      <c r="E82" s="7"/>
      <c r="F82" s="7"/>
      <c r="G82" s="7"/>
    </row>
    <row r="83" spans="1:7" ht="13.5" customHeight="1" x14ac:dyDescent="0.25">
      <c r="A83" s="1"/>
      <c r="B83" s="1"/>
      <c r="C83" s="1"/>
      <c r="D83" s="1"/>
      <c r="E83" s="7"/>
      <c r="F83" s="7"/>
      <c r="G83" s="7"/>
    </row>
    <row r="84" spans="1:7" ht="13.5" customHeight="1" x14ac:dyDescent="0.25">
      <c r="A84" s="1"/>
      <c r="B84" s="1"/>
      <c r="C84" s="1"/>
      <c r="D84" s="1"/>
      <c r="E84" s="7"/>
      <c r="F84" s="7"/>
      <c r="G84" s="7"/>
    </row>
    <row r="85" spans="1:7" ht="13.5" customHeight="1" x14ac:dyDescent="0.25">
      <c r="A85" s="1"/>
      <c r="B85" s="1"/>
      <c r="C85" s="1"/>
      <c r="D85" s="1"/>
      <c r="E85" s="7"/>
      <c r="F85" s="7"/>
      <c r="G85" s="7"/>
    </row>
    <row r="86" spans="1:7" ht="13.5" customHeight="1" x14ac:dyDescent="0.25">
      <c r="A86" s="1"/>
      <c r="B86" s="1"/>
      <c r="C86" s="1"/>
      <c r="D86" s="1"/>
      <c r="E86" s="7"/>
      <c r="F86" s="7"/>
      <c r="G86" s="7"/>
    </row>
    <row r="87" spans="1:7" ht="13.5" customHeight="1" x14ac:dyDescent="0.25">
      <c r="A87" s="1"/>
      <c r="B87" s="1"/>
      <c r="C87" s="1"/>
      <c r="D87" s="1"/>
      <c r="E87" s="7"/>
      <c r="F87" s="7"/>
      <c r="G87" s="7"/>
    </row>
    <row r="88" spans="1:7" ht="13.5" customHeight="1" x14ac:dyDescent="0.25">
      <c r="A88" s="1"/>
      <c r="B88" s="1"/>
      <c r="C88" s="1"/>
      <c r="D88" s="1"/>
      <c r="E88" s="7"/>
      <c r="F88" s="7"/>
      <c r="G88" s="7"/>
    </row>
    <row r="89" spans="1:7" ht="13.5" customHeight="1" x14ac:dyDescent="0.25">
      <c r="A89" s="1"/>
      <c r="B89" s="1"/>
      <c r="C89" s="1"/>
      <c r="D89" s="1"/>
      <c r="E89" s="7"/>
      <c r="F89" s="7"/>
      <c r="G89" s="7"/>
    </row>
    <row r="90" spans="1:7" ht="13.5" customHeight="1" x14ac:dyDescent="0.25">
      <c r="A90" s="1"/>
      <c r="B90" s="1"/>
      <c r="C90" s="1"/>
      <c r="D90" s="1"/>
      <c r="E90" s="7"/>
      <c r="F90" s="7"/>
      <c r="G90" s="7"/>
    </row>
    <row r="91" spans="1:7" ht="13.5" customHeight="1" x14ac:dyDescent="0.25">
      <c r="A91" s="1"/>
      <c r="B91" s="1"/>
      <c r="C91" s="1"/>
      <c r="D91" s="1"/>
      <c r="E91" s="7"/>
      <c r="F91" s="7"/>
      <c r="G91" s="7"/>
    </row>
    <row r="92" spans="1:7" ht="13.5" customHeight="1" x14ac:dyDescent="0.25">
      <c r="A92" s="1"/>
      <c r="B92" s="1"/>
      <c r="C92" s="1"/>
      <c r="D92" s="1"/>
      <c r="E92" s="7"/>
      <c r="F92" s="7"/>
      <c r="G92" s="7"/>
    </row>
    <row r="93" spans="1:7" ht="13.5" customHeight="1" x14ac:dyDescent="0.25">
      <c r="A93" s="1"/>
      <c r="B93" s="1"/>
      <c r="C93" s="1"/>
      <c r="D93" s="1"/>
      <c r="E93" s="7"/>
      <c r="F93" s="7"/>
      <c r="G93" s="7"/>
    </row>
    <row r="94" spans="1:7" ht="13.5" customHeight="1" x14ac:dyDescent="0.25">
      <c r="A94" s="1"/>
      <c r="B94" s="1"/>
      <c r="C94" s="1"/>
      <c r="D94" s="1"/>
      <c r="E94" s="7"/>
      <c r="F94" s="7"/>
      <c r="G94" s="7"/>
    </row>
    <row r="95" spans="1:7" ht="13.5" customHeight="1" x14ac:dyDescent="0.25">
      <c r="A95" s="1"/>
      <c r="B95" s="1"/>
      <c r="C95" s="1"/>
      <c r="D95" s="1"/>
      <c r="E95" s="7"/>
      <c r="F95" s="7"/>
      <c r="G95" s="7"/>
    </row>
    <row r="96" spans="1:7" ht="13.5" customHeight="1" x14ac:dyDescent="0.25">
      <c r="A96" s="1"/>
      <c r="B96" s="1"/>
      <c r="C96" s="1"/>
      <c r="D96" s="1"/>
      <c r="E96" s="7"/>
      <c r="F96" s="7"/>
      <c r="G96" s="7"/>
    </row>
    <row r="97" spans="1:7" ht="13.5" customHeight="1" x14ac:dyDescent="0.25">
      <c r="A97" s="1"/>
      <c r="B97" s="1"/>
      <c r="C97" s="1"/>
      <c r="D97" s="1"/>
      <c r="E97" s="7"/>
      <c r="F97" s="7"/>
      <c r="G97" s="7"/>
    </row>
    <row r="98" spans="1:7" ht="13.5" customHeight="1" x14ac:dyDescent="0.25">
      <c r="A98" s="1"/>
      <c r="B98" s="1"/>
      <c r="C98" s="1"/>
      <c r="D98" s="1"/>
      <c r="E98" s="7"/>
      <c r="F98" s="7"/>
      <c r="G98" s="7"/>
    </row>
    <row r="99" spans="1:7" ht="13.5" customHeight="1" x14ac:dyDescent="0.25">
      <c r="A99" s="1"/>
      <c r="B99" s="1"/>
      <c r="C99" s="1"/>
      <c r="D99" s="1"/>
      <c r="E99" s="7"/>
      <c r="F99" s="7"/>
      <c r="G99" s="7"/>
    </row>
    <row r="100" spans="1:7" ht="13.5" customHeight="1" x14ac:dyDescent="0.25">
      <c r="A100" s="1"/>
      <c r="B100" s="1"/>
      <c r="C100" s="1"/>
      <c r="D100" s="1"/>
      <c r="E100" s="7"/>
      <c r="F100" s="7"/>
      <c r="G100" s="7"/>
    </row>
  </sheetData>
  <protectedRanges>
    <protectedRange sqref="C7:C12 E7:E9" name="Datos Base"/>
    <protectedRange sqref="F7:F9" name="Datos base 2"/>
    <protectedRange sqref="G42:G43 E42:E43 C42:C43" name="Firmas"/>
    <protectedRange sqref="B46" name="fecha"/>
  </protectedRanges>
  <mergeCells count="26">
    <mergeCell ref="H2:P4"/>
    <mergeCell ref="H5:P6"/>
    <mergeCell ref="H10:P11"/>
    <mergeCell ref="H7:P9"/>
    <mergeCell ref="B2:D4"/>
    <mergeCell ref="B14:C14"/>
    <mergeCell ref="E15:F15"/>
    <mergeCell ref="G15:H15"/>
    <mergeCell ref="I15:J15"/>
    <mergeCell ref="K15:L15"/>
    <mergeCell ref="G13:H13"/>
    <mergeCell ref="E14:AB14"/>
    <mergeCell ref="C48:G48"/>
    <mergeCell ref="B46:H46"/>
    <mergeCell ref="B47:H47"/>
    <mergeCell ref="AA15:AB15"/>
    <mergeCell ref="O15:P15"/>
    <mergeCell ref="Q15:R15"/>
    <mergeCell ref="S15:T15"/>
    <mergeCell ref="U15:V15"/>
    <mergeCell ref="W15:X15"/>
    <mergeCell ref="Y15:Z15"/>
    <mergeCell ref="M15:N15"/>
    <mergeCell ref="E42:H42"/>
    <mergeCell ref="E43:H43"/>
    <mergeCell ref="E44:H44"/>
  </mergeCells>
  <conditionalFormatting sqref="E17:AB34">
    <cfRule type="cellIs" dxfId="10" priority="5" operator="greaterThan">
      <formula>0</formula>
    </cfRule>
  </conditionalFormatting>
  <conditionalFormatting sqref="E37:AB37">
    <cfRule type="cellIs" dxfId="9" priority="1" operator="greaterThan">
      <formula>0.9999</formula>
    </cfRule>
    <cfRule type="cellIs" dxfId="8" priority="2" operator="greaterThan">
      <formula>0.55</formula>
    </cfRule>
    <cfRule type="cellIs" dxfId="7" priority="3" operator="greaterThan">
      <formula>0.35</formula>
    </cfRule>
  </conditionalFormatting>
  <printOptions horizontalCentered="1"/>
  <pageMargins left="0.25" right="0.25" top="0.75" bottom="0.75" header="0" footer="0"/>
  <pageSetup scale="3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U132"/>
  <sheetViews>
    <sheetView showGridLines="0" zoomScale="90" zoomScaleNormal="90" workbookViewId="0">
      <pane ySplit="9" topLeftCell="A10" activePane="bottomLeft" state="frozen"/>
      <selection pane="bottomLeft" activeCell="F12" sqref="F12"/>
    </sheetView>
  </sheetViews>
  <sheetFormatPr baseColWidth="10" defaultColWidth="14.42578125" defaultRowHeight="15" customHeight="1" outlineLevelRow="1" outlineLevelCol="1" x14ac:dyDescent="0.25"/>
  <cols>
    <col min="1" max="1" width="3.28515625" customWidth="1"/>
    <col min="2" max="2" width="4.85546875" customWidth="1"/>
    <col min="3" max="3" width="96.85546875" customWidth="1"/>
    <col min="4" max="4" width="7" customWidth="1"/>
    <col min="5" max="5" width="8.28515625" customWidth="1"/>
    <col min="6" max="6" width="11.42578125" bestFit="1" customWidth="1"/>
    <col min="7" max="7" width="19.28515625" bestFit="1" customWidth="1"/>
    <col min="8" max="8" width="11.140625" customWidth="1"/>
    <col min="9" max="9" width="4.28515625" customWidth="1"/>
    <col min="10" max="11" width="12.5703125" style="107" customWidth="1" outlineLevel="1"/>
    <col min="12" max="12" width="4" style="107" customWidth="1"/>
    <col min="13" max="13" width="2" customWidth="1"/>
    <col min="14" max="15" width="12.5703125" style="107" customWidth="1" outlineLevel="1"/>
    <col min="16" max="16" width="4" style="107" customWidth="1"/>
    <col min="17" max="17" width="2" customWidth="1"/>
    <col min="18" max="19" width="12.5703125" customWidth="1" outlineLevel="1"/>
    <col min="20" max="20" width="4" customWidth="1"/>
    <col min="21" max="21" width="2" customWidth="1"/>
    <col min="22" max="23" width="12.5703125" customWidth="1" outlineLevel="1"/>
    <col min="24" max="24" width="4" customWidth="1"/>
    <col min="25" max="25" width="2" customWidth="1"/>
    <col min="26" max="27" width="12.5703125" customWidth="1" outlineLevel="1"/>
    <col min="28" max="28" width="4" customWidth="1"/>
    <col min="29" max="29" width="2" customWidth="1"/>
    <col min="30" max="31" width="12.5703125" customWidth="1" outlineLevel="1"/>
    <col min="32" max="32" width="4" customWidth="1"/>
    <col min="33" max="33" width="2" customWidth="1"/>
    <col min="34" max="35" width="12.5703125" customWidth="1" outlineLevel="1"/>
    <col min="36" max="36" width="4" customWidth="1"/>
    <col min="37" max="37" width="2" customWidth="1"/>
    <col min="38" max="39" width="12.5703125" customWidth="1" outlineLevel="1"/>
    <col min="40" max="40" width="4" customWidth="1"/>
    <col min="41" max="41" width="2" customWidth="1"/>
    <col min="42" max="43" width="12.5703125" customWidth="1" outlineLevel="1"/>
    <col min="44" max="44" width="4" customWidth="1"/>
    <col min="45" max="45" width="2" customWidth="1"/>
    <col min="46" max="46" width="48.42578125" customWidth="1"/>
    <col min="47" max="47" width="71.7109375" bestFit="1" customWidth="1"/>
  </cols>
  <sheetData>
    <row r="1" spans="1:47" ht="6" customHeight="1" x14ac:dyDescent="0.25"/>
    <row r="2" spans="1:47" ht="48.75" customHeight="1" x14ac:dyDescent="0.25">
      <c r="A2" s="56"/>
      <c r="B2" s="228" t="s">
        <v>42</v>
      </c>
      <c r="C2" s="229"/>
      <c r="D2" s="229"/>
      <c r="E2" s="229"/>
      <c r="F2" s="229"/>
      <c r="G2" s="229"/>
      <c r="H2" s="230"/>
      <c r="I2" s="57"/>
      <c r="J2" s="223" t="s">
        <v>211</v>
      </c>
      <c r="K2" s="223"/>
      <c r="L2" s="124"/>
      <c r="M2" s="103"/>
      <c r="N2" s="223" t="s">
        <v>211</v>
      </c>
      <c r="O2" s="223"/>
      <c r="P2" s="124"/>
      <c r="Q2" s="103"/>
      <c r="R2" s="223" t="s">
        <v>211</v>
      </c>
      <c r="S2" s="223"/>
      <c r="T2" s="124"/>
      <c r="U2" s="103"/>
      <c r="V2" s="223" t="s">
        <v>211</v>
      </c>
      <c r="W2" s="223"/>
      <c r="X2" s="124"/>
      <c r="Y2" s="103"/>
      <c r="Z2" s="223" t="s">
        <v>211</v>
      </c>
      <c r="AA2" s="223"/>
      <c r="AB2" s="124"/>
      <c r="AC2" s="103"/>
      <c r="AD2" s="223" t="s">
        <v>211</v>
      </c>
      <c r="AE2" s="223"/>
      <c r="AF2" s="124"/>
      <c r="AG2" s="103"/>
      <c r="AH2" s="223" t="s">
        <v>211</v>
      </c>
      <c r="AI2" s="223"/>
      <c r="AJ2" s="124"/>
      <c r="AK2" s="103"/>
      <c r="AL2" s="223" t="s">
        <v>211</v>
      </c>
      <c r="AM2" s="223"/>
      <c r="AN2" s="124"/>
      <c r="AO2" s="103"/>
      <c r="AP2" s="223" t="s">
        <v>211</v>
      </c>
      <c r="AQ2" s="223"/>
      <c r="AR2" s="124"/>
      <c r="AS2" s="103"/>
    </row>
    <row r="3" spans="1:47" ht="54" customHeight="1" x14ac:dyDescent="0.25">
      <c r="A3" s="56"/>
      <c r="B3" s="231" t="s">
        <v>233</v>
      </c>
      <c r="C3" s="232"/>
      <c r="D3" s="232"/>
      <c r="E3" s="232"/>
      <c r="F3" s="232"/>
      <c r="G3" s="232"/>
      <c r="H3" s="233"/>
      <c r="I3" s="57"/>
      <c r="J3" s="224" t="s">
        <v>214</v>
      </c>
      <c r="K3" s="225"/>
      <c r="L3" s="123">
        <v>1</v>
      </c>
      <c r="N3" s="224" t="s">
        <v>215</v>
      </c>
      <c r="O3" s="225"/>
      <c r="P3" s="122">
        <v>2</v>
      </c>
      <c r="Q3" s="103"/>
      <c r="R3" s="224" t="s">
        <v>216</v>
      </c>
      <c r="S3" s="225"/>
      <c r="T3" s="122">
        <v>3</v>
      </c>
      <c r="U3" s="103"/>
      <c r="V3" s="224" t="s">
        <v>217</v>
      </c>
      <c r="W3" s="225"/>
      <c r="X3" s="122">
        <v>4</v>
      </c>
      <c r="Y3" s="103"/>
      <c r="Z3" s="224" t="s">
        <v>218</v>
      </c>
      <c r="AA3" s="225"/>
      <c r="AB3" s="122">
        <v>5</v>
      </c>
      <c r="AC3" s="103"/>
      <c r="AD3" s="224" t="s">
        <v>219</v>
      </c>
      <c r="AE3" s="225"/>
      <c r="AF3" s="122">
        <v>6</v>
      </c>
      <c r="AG3" s="103"/>
      <c r="AH3" s="224" t="s">
        <v>220</v>
      </c>
      <c r="AI3" s="225"/>
      <c r="AJ3" s="122">
        <v>7</v>
      </c>
      <c r="AK3" s="103"/>
      <c r="AL3" s="224" t="s">
        <v>221</v>
      </c>
      <c r="AM3" s="225"/>
      <c r="AN3" s="122">
        <v>8</v>
      </c>
      <c r="AO3" s="103"/>
      <c r="AP3" s="224" t="s">
        <v>222</v>
      </c>
      <c r="AQ3" s="225"/>
      <c r="AR3" s="122">
        <v>9</v>
      </c>
      <c r="AS3" s="103"/>
    </row>
    <row r="4" spans="1:47" ht="20.25" customHeight="1" x14ac:dyDescent="0.25">
      <c r="A4" s="57"/>
      <c r="B4" s="234"/>
      <c r="C4" s="235"/>
      <c r="D4" s="235"/>
      <c r="E4" s="235"/>
      <c r="F4" s="235"/>
      <c r="G4" s="235"/>
      <c r="H4" s="236"/>
      <c r="I4" s="57"/>
      <c r="J4" s="112">
        <f>K4/$G$8</f>
        <v>0</v>
      </c>
      <c r="K4" s="113">
        <f>SUM(K126+K123+K119+K116+K113+K108+K105+K101+K92+K86+K82+K71+K60+K43+K28+K17+K13+K10)</f>
        <v>0</v>
      </c>
      <c r="L4"/>
      <c r="N4" s="112">
        <f>O4/$G$8</f>
        <v>0</v>
      </c>
      <c r="O4" s="113">
        <f>SUM(O126+O123+O119+O116+O113+O108+O105+O101+O92+O86+O82+O71+O60+O43+O28+O17+O13+O10)</f>
        <v>0</v>
      </c>
      <c r="P4"/>
      <c r="R4" s="112">
        <f>S4/$G$8</f>
        <v>0</v>
      </c>
      <c r="S4" s="113">
        <f>SUM(S126+S123+S119+S116+S113+S108+S105+S101+S92+S86+S82+S71+S60+S43+S28+S17+S13+S10)</f>
        <v>0</v>
      </c>
      <c r="V4" s="112">
        <f>W4/$G$8</f>
        <v>0</v>
      </c>
      <c r="W4" s="113">
        <f>SUM(W126+W123+W119+W116+W113+W108+W105+W101+W92+W86+W82+W71+W60+W43+W28+W17+W13+W10)</f>
        <v>0</v>
      </c>
      <c r="Z4" s="112">
        <f>AA4/$G$8</f>
        <v>0</v>
      </c>
      <c r="AA4" s="113">
        <f>SUM(AA126+AA123+AA119+AA116+AA113+AA108+AA105+AA101+AA92+AA86+AA82+AA71+AA60+AA43+AA28+AA17+AA13+AA10)</f>
        <v>0</v>
      </c>
      <c r="AD4" s="112">
        <f>AE4/$G$8</f>
        <v>0</v>
      </c>
      <c r="AE4" s="113">
        <f>SUM(AE126+AE123+AE119+AE116+AE113+AE108+AE105+AE101+AE92+AE86+AE82+AE71+AE60+AE43+AE28+AE17+AE13+AE10)</f>
        <v>0</v>
      </c>
      <c r="AH4" s="112">
        <f>AI4/$G$8</f>
        <v>0</v>
      </c>
      <c r="AI4" s="113">
        <f>SUM(AI126+AI123+AI119+AI116+AI113+AI108+AI105+AI101+AI92+AI86+AI82+AI71+AI60+AI43+AI28+AI17+AI13+AI10)</f>
        <v>0</v>
      </c>
      <c r="AL4" s="112">
        <f>AM4/$G$8</f>
        <v>0</v>
      </c>
      <c r="AM4" s="113">
        <f>SUM(AM126+AM123+AM119+AM116+AM113+AM108+AM105+AM101+AM92+AM86+AM82+AM71+AM60+AM43+AM28+AM17+AM13+AM10)</f>
        <v>0</v>
      </c>
      <c r="AP4" s="112">
        <f>AQ4/$G$8</f>
        <v>0</v>
      </c>
      <c r="AQ4" s="113">
        <f>SUM(AQ126+AQ123+AQ119+AQ116+AQ113+AQ108+AQ105+AQ101+AQ92+AQ86+AQ82+AQ71+AQ60+AQ43+AQ28+AQ17+AQ13+AQ10)</f>
        <v>0</v>
      </c>
    </row>
    <row r="5" spans="1:47" ht="49.5" customHeight="1" x14ac:dyDescent="0.25">
      <c r="A5" s="57"/>
      <c r="B5" s="234"/>
      <c r="C5" s="235"/>
      <c r="D5" s="235"/>
      <c r="E5" s="235"/>
      <c r="F5" s="235"/>
      <c r="G5" s="235"/>
      <c r="H5" s="236"/>
      <c r="I5" s="57"/>
      <c r="J5" s="127" t="s">
        <v>223</v>
      </c>
      <c r="K5" s="128" t="s">
        <v>227</v>
      </c>
      <c r="L5"/>
      <c r="N5" s="127" t="s">
        <v>223</v>
      </c>
      <c r="O5" s="128" t="s">
        <v>227</v>
      </c>
      <c r="P5"/>
      <c r="R5" s="127" t="s">
        <v>223</v>
      </c>
      <c r="S5" s="128" t="s">
        <v>227</v>
      </c>
      <c r="V5" s="127" t="s">
        <v>223</v>
      </c>
      <c r="W5" s="128" t="s">
        <v>227</v>
      </c>
      <c r="Z5" s="127" t="s">
        <v>223</v>
      </c>
      <c r="AA5" s="128" t="s">
        <v>227</v>
      </c>
      <c r="AD5" s="127" t="s">
        <v>223</v>
      </c>
      <c r="AE5" s="128" t="s">
        <v>227</v>
      </c>
      <c r="AH5" s="127" t="s">
        <v>223</v>
      </c>
      <c r="AI5" s="128" t="s">
        <v>227</v>
      </c>
      <c r="AL5" s="127" t="s">
        <v>223</v>
      </c>
      <c r="AM5" s="128" t="s">
        <v>227</v>
      </c>
      <c r="AP5" s="127" t="s">
        <v>223</v>
      </c>
      <c r="AQ5" s="128" t="s">
        <v>227</v>
      </c>
    </row>
    <row r="6" spans="1:47" ht="28.5" customHeight="1" x14ac:dyDescent="0.25">
      <c r="A6" s="57"/>
      <c r="B6" s="234"/>
      <c r="C6" s="235"/>
      <c r="D6" s="235"/>
      <c r="E6" s="235"/>
      <c r="F6" s="235"/>
      <c r="G6" s="235"/>
      <c r="H6" s="236"/>
      <c r="I6" s="57"/>
      <c r="J6" s="125" t="s">
        <v>224</v>
      </c>
      <c r="K6" s="126">
        <v>0.35</v>
      </c>
      <c r="L6"/>
      <c r="N6" s="125" t="s">
        <v>224</v>
      </c>
      <c r="O6" s="126">
        <v>0.55000000000000004</v>
      </c>
      <c r="P6"/>
      <c r="R6" s="125" t="s">
        <v>224</v>
      </c>
      <c r="S6" s="126">
        <v>0.85</v>
      </c>
      <c r="V6" s="125" t="s">
        <v>224</v>
      </c>
      <c r="W6" s="126">
        <v>1</v>
      </c>
      <c r="Z6" s="125" t="s">
        <v>224</v>
      </c>
      <c r="AA6" s="126" t="s">
        <v>231</v>
      </c>
      <c r="AD6" s="125" t="s">
        <v>224</v>
      </c>
      <c r="AE6" s="126" t="s">
        <v>231</v>
      </c>
      <c r="AH6" s="125" t="s">
        <v>224</v>
      </c>
      <c r="AI6" s="126" t="s">
        <v>231</v>
      </c>
      <c r="AL6" s="125" t="s">
        <v>224</v>
      </c>
      <c r="AM6" s="126" t="s">
        <v>231</v>
      </c>
      <c r="AP6" s="125" t="s">
        <v>224</v>
      </c>
      <c r="AQ6" s="126" t="s">
        <v>231</v>
      </c>
    </row>
    <row r="7" spans="1:47" ht="28.5" customHeight="1" thickBot="1" x14ac:dyDescent="0.3">
      <c r="A7" s="57"/>
      <c r="B7" s="237"/>
      <c r="C7" s="238"/>
      <c r="D7" s="235"/>
      <c r="E7" s="235"/>
      <c r="F7" s="235"/>
      <c r="G7" s="235"/>
      <c r="H7" s="236"/>
      <c r="I7" s="57"/>
      <c r="J7" s="125" t="s">
        <v>225</v>
      </c>
      <c r="K7" s="126">
        <v>0.1</v>
      </c>
      <c r="L7"/>
      <c r="N7" s="125" t="s">
        <v>225</v>
      </c>
      <c r="O7" s="126">
        <v>0.35</v>
      </c>
      <c r="P7"/>
      <c r="R7" s="125" t="s">
        <v>225</v>
      </c>
      <c r="S7" s="126">
        <v>0.55000000000000004</v>
      </c>
      <c r="V7" s="125" t="s">
        <v>225</v>
      </c>
      <c r="W7" s="126">
        <v>0.65</v>
      </c>
      <c r="Z7" s="125" t="s">
        <v>225</v>
      </c>
      <c r="AA7" s="126">
        <v>0.85</v>
      </c>
      <c r="AD7" s="125" t="s">
        <v>225</v>
      </c>
      <c r="AE7" s="126">
        <v>1</v>
      </c>
      <c r="AH7" s="125" t="s">
        <v>225</v>
      </c>
      <c r="AI7" s="126" t="s">
        <v>231</v>
      </c>
      <c r="AL7" s="125" t="s">
        <v>225</v>
      </c>
      <c r="AM7" s="126" t="s">
        <v>231</v>
      </c>
      <c r="AP7" s="125" t="s">
        <v>225</v>
      </c>
      <c r="AQ7" s="126" t="s">
        <v>231</v>
      </c>
    </row>
    <row r="8" spans="1:47" ht="28.5" customHeight="1" thickTop="1" thickBot="1" x14ac:dyDescent="0.3">
      <c r="A8" s="57"/>
      <c r="B8" s="136"/>
      <c r="C8" s="147"/>
      <c r="D8" s="226" t="s">
        <v>71</v>
      </c>
      <c r="E8" s="227"/>
      <c r="F8" s="227"/>
      <c r="G8" s="156">
        <f>G10+G13+G17+G28+G43+G60+G71+G82+G86+G92+G101+G105+G108+G113+G116+G119+G123+G126</f>
        <v>579859.44189999986</v>
      </c>
      <c r="H8" s="146">
        <f>G8/G8</f>
        <v>1</v>
      </c>
      <c r="I8" s="57"/>
      <c r="J8" s="125" t="s">
        <v>226</v>
      </c>
      <c r="K8" s="126">
        <v>0.1</v>
      </c>
      <c r="L8"/>
      <c r="N8" s="125" t="s">
        <v>226</v>
      </c>
      <c r="O8" s="126">
        <v>0.2</v>
      </c>
      <c r="P8"/>
      <c r="R8" s="125" t="s">
        <v>226</v>
      </c>
      <c r="S8" s="126">
        <v>0.35</v>
      </c>
      <c r="V8" s="125" t="s">
        <v>226</v>
      </c>
      <c r="W8" s="126">
        <v>0.45</v>
      </c>
      <c r="Z8" s="125" t="s">
        <v>226</v>
      </c>
      <c r="AA8" s="126">
        <v>0.55000000000000004</v>
      </c>
      <c r="AD8" s="125" t="s">
        <v>226</v>
      </c>
      <c r="AE8" s="126">
        <v>0.65</v>
      </c>
      <c r="AH8" s="125" t="s">
        <v>226</v>
      </c>
      <c r="AI8" s="126">
        <v>0.75</v>
      </c>
      <c r="AL8" s="125" t="s">
        <v>226</v>
      </c>
      <c r="AM8" s="126">
        <v>0.85</v>
      </c>
      <c r="AP8" s="125" t="s">
        <v>226</v>
      </c>
      <c r="AQ8" s="126">
        <v>1</v>
      </c>
    </row>
    <row r="9" spans="1:47" ht="15" customHeight="1" thickTop="1" x14ac:dyDescent="0.25">
      <c r="A9" s="1"/>
      <c r="B9" s="111" t="s">
        <v>13</v>
      </c>
      <c r="C9" s="111" t="s">
        <v>43</v>
      </c>
      <c r="D9" s="148" t="s">
        <v>44</v>
      </c>
      <c r="E9" s="148" t="s">
        <v>45</v>
      </c>
      <c r="F9" s="148" t="s">
        <v>46</v>
      </c>
      <c r="G9" s="145" t="s">
        <v>15</v>
      </c>
      <c r="H9" s="145" t="s">
        <v>16</v>
      </c>
      <c r="I9" s="1"/>
      <c r="J9" s="114" t="s">
        <v>199</v>
      </c>
      <c r="K9" s="114" t="s">
        <v>200</v>
      </c>
      <c r="L9" s="84"/>
      <c r="M9" s="84"/>
      <c r="N9" s="114" t="s">
        <v>199</v>
      </c>
      <c r="O9" s="114" t="s">
        <v>200</v>
      </c>
      <c r="P9" s="84"/>
      <c r="Q9" s="84"/>
      <c r="R9" s="114" t="s">
        <v>199</v>
      </c>
      <c r="S9" s="114" t="s">
        <v>200</v>
      </c>
      <c r="T9" s="84"/>
      <c r="U9" s="84"/>
      <c r="V9" s="114" t="s">
        <v>199</v>
      </c>
      <c r="W9" s="114" t="s">
        <v>200</v>
      </c>
      <c r="X9" s="84"/>
      <c r="Y9" s="84"/>
      <c r="Z9" s="114" t="s">
        <v>199</v>
      </c>
      <c r="AA9" s="114" t="s">
        <v>200</v>
      </c>
      <c r="AB9" s="84"/>
      <c r="AC9" s="84"/>
      <c r="AD9" s="114" t="s">
        <v>199</v>
      </c>
      <c r="AE9" s="114" t="s">
        <v>200</v>
      </c>
      <c r="AF9" s="84"/>
      <c r="AG9" s="84"/>
      <c r="AH9" s="114" t="s">
        <v>199</v>
      </c>
      <c r="AI9" s="114" t="s">
        <v>200</v>
      </c>
      <c r="AJ9" s="84"/>
      <c r="AK9" s="84"/>
      <c r="AL9" s="114" t="s">
        <v>199</v>
      </c>
      <c r="AM9" s="114" t="s">
        <v>200</v>
      </c>
      <c r="AN9" s="84"/>
      <c r="AO9" s="84"/>
      <c r="AP9" s="114" t="s">
        <v>199</v>
      </c>
      <c r="AQ9" s="114" t="s">
        <v>200</v>
      </c>
      <c r="AR9" s="84"/>
      <c r="AS9" s="84"/>
    </row>
    <row r="10" spans="1:47" ht="18.75" customHeight="1" x14ac:dyDescent="0.25">
      <c r="A10" s="1"/>
      <c r="B10" s="58">
        <v>1</v>
      </c>
      <c r="C10" s="27" t="s">
        <v>47</v>
      </c>
      <c r="D10" s="28"/>
      <c r="E10" s="29"/>
      <c r="F10" s="28"/>
      <c r="G10" s="30">
        <f>SUM(G11)</f>
        <v>0</v>
      </c>
      <c r="H10" s="59">
        <f t="shared" ref="H10:H17" si="0">G10/$G$8</f>
        <v>0</v>
      </c>
      <c r="I10" s="1"/>
      <c r="J10" s="106"/>
      <c r="K10" s="109">
        <f>SUBTOTAL(1,K11:K12)</f>
        <v>0</v>
      </c>
      <c r="L10"/>
      <c r="N10" s="106"/>
      <c r="O10" s="109">
        <f>SUBTOTAL(1,O11:O12)</f>
        <v>0</v>
      </c>
      <c r="P10"/>
      <c r="R10" s="106"/>
      <c r="S10" s="109">
        <f>SUBTOTAL(1,S11:S12)</f>
        <v>0</v>
      </c>
      <c r="V10" s="106"/>
      <c r="W10" s="109">
        <f>SUBTOTAL(1,W11:W12)</f>
        <v>0</v>
      </c>
      <c r="Z10" s="106"/>
      <c r="AA10" s="109">
        <f>SUBTOTAL(1,AA11:AA12)</f>
        <v>0</v>
      </c>
      <c r="AD10" s="106"/>
      <c r="AE10" s="109">
        <f>SUBTOTAL(1,AE11:AE12)</f>
        <v>0</v>
      </c>
      <c r="AH10" s="106"/>
      <c r="AI10" s="109">
        <f>SUBTOTAL(1,AI11:AI12)</f>
        <v>0</v>
      </c>
      <c r="AL10" s="106"/>
      <c r="AM10" s="109">
        <f>SUBTOTAL(1,AM11:AM12)</f>
        <v>0</v>
      </c>
      <c r="AP10" s="106"/>
      <c r="AQ10" s="109">
        <f>SUBTOTAL(1,AQ11:AQ12)</f>
        <v>0</v>
      </c>
    </row>
    <row r="11" spans="1:47" ht="18.75" customHeight="1" outlineLevel="1" x14ac:dyDescent="0.25">
      <c r="A11" s="31"/>
      <c r="B11" s="60">
        <v>1.1000000000000001</v>
      </c>
      <c r="C11" s="32" t="s">
        <v>48</v>
      </c>
      <c r="D11" s="33" t="s">
        <v>136</v>
      </c>
      <c r="E11" s="34">
        <v>1</v>
      </c>
      <c r="F11" s="33">
        <v>0</v>
      </c>
      <c r="G11" s="35">
        <f>E11*F11</f>
        <v>0</v>
      </c>
      <c r="H11" s="61">
        <f t="shared" si="0"/>
        <v>0</v>
      </c>
      <c r="I11" s="31"/>
      <c r="J11" s="116">
        <v>0</v>
      </c>
      <c r="K11" s="115">
        <f>J11*$G11</f>
        <v>0</v>
      </c>
      <c r="L11"/>
      <c r="N11" s="116">
        <v>0</v>
      </c>
      <c r="O11" s="115">
        <f>N11*$G11</f>
        <v>0</v>
      </c>
      <c r="P11"/>
      <c r="R11" s="116">
        <v>0</v>
      </c>
      <c r="S11" s="115">
        <f>R11*$G11</f>
        <v>0</v>
      </c>
      <c r="V11" s="116">
        <v>0</v>
      </c>
      <c r="W11" s="115">
        <f>V11*$G11</f>
        <v>0</v>
      </c>
      <c r="Z11" s="116">
        <v>0</v>
      </c>
      <c r="AA11" s="115">
        <f>Z11*$G11</f>
        <v>0</v>
      </c>
      <c r="AD11" s="116">
        <v>0</v>
      </c>
      <c r="AE11" s="115">
        <f>AD11*$G11</f>
        <v>0</v>
      </c>
      <c r="AH11" s="116">
        <v>0</v>
      </c>
      <c r="AI11" s="115">
        <f>AH11*$G11</f>
        <v>0</v>
      </c>
      <c r="AL11" s="116">
        <v>0</v>
      </c>
      <c r="AM11" s="115">
        <f>AL11*$G11</f>
        <v>0</v>
      </c>
      <c r="AP11" s="116">
        <v>0</v>
      </c>
      <c r="AQ11" s="115">
        <f>AP11*$G11</f>
        <v>0</v>
      </c>
    </row>
    <row r="12" spans="1:47" ht="18.75" customHeight="1" outlineLevel="1" x14ac:dyDescent="0.25">
      <c r="A12" s="55"/>
      <c r="B12" s="62"/>
      <c r="C12" s="137" t="s">
        <v>232</v>
      </c>
      <c r="D12" s="36"/>
      <c r="E12" s="37"/>
      <c r="F12" s="36"/>
      <c r="G12" s="38"/>
      <c r="H12" s="61"/>
      <c r="I12" s="55"/>
      <c r="J12" s="116"/>
      <c r="K12" s="115"/>
      <c r="L12" s="55"/>
      <c r="M12" s="55"/>
      <c r="N12" s="116"/>
      <c r="O12" s="115"/>
      <c r="P12" s="55"/>
      <c r="Q12" s="55"/>
      <c r="R12" s="116"/>
      <c r="S12" s="115"/>
      <c r="T12" s="55"/>
      <c r="U12" s="55"/>
      <c r="V12" s="116"/>
      <c r="W12" s="115"/>
      <c r="X12" s="55"/>
      <c r="Y12" s="55"/>
      <c r="Z12" s="116"/>
      <c r="AA12" s="115"/>
      <c r="AB12" s="55"/>
      <c r="AC12" s="55"/>
      <c r="AD12" s="116"/>
      <c r="AE12" s="115"/>
      <c r="AF12" s="55"/>
      <c r="AG12" s="55"/>
      <c r="AH12" s="116"/>
      <c r="AI12" s="115"/>
      <c r="AJ12" s="55"/>
      <c r="AK12" s="55"/>
      <c r="AL12" s="116"/>
      <c r="AM12" s="115"/>
      <c r="AN12" s="55"/>
      <c r="AO12" s="55"/>
      <c r="AP12" s="116"/>
      <c r="AQ12" s="115"/>
      <c r="AR12" s="55"/>
      <c r="AS12" s="55"/>
      <c r="AT12" s="55"/>
      <c r="AU12" s="55"/>
    </row>
    <row r="13" spans="1:47" ht="18.75" customHeight="1" x14ac:dyDescent="0.25">
      <c r="A13" s="1"/>
      <c r="B13" s="110">
        <v>2</v>
      </c>
      <c r="C13" s="117" t="s">
        <v>49</v>
      </c>
      <c r="D13" s="118"/>
      <c r="E13" s="119"/>
      <c r="F13" s="118"/>
      <c r="G13" s="120">
        <f>SUM(G14:G15)</f>
        <v>1746.24</v>
      </c>
      <c r="H13" s="59">
        <f t="shared" si="0"/>
        <v>3.0114884294686526E-3</v>
      </c>
      <c r="I13" s="1"/>
      <c r="J13" s="104"/>
      <c r="K13" s="108">
        <f>SUM(K14:K16)</f>
        <v>0</v>
      </c>
      <c r="L13" s="103"/>
      <c r="M13" s="103"/>
      <c r="N13" s="104"/>
      <c r="O13" s="108">
        <f>SUM(O14:O16)</f>
        <v>0</v>
      </c>
      <c r="P13" s="103"/>
      <c r="Q13" s="103"/>
      <c r="R13" s="104"/>
      <c r="S13" s="108">
        <f>SUM(S14:S16)</f>
        <v>0</v>
      </c>
      <c r="T13" s="103"/>
      <c r="U13" s="103"/>
      <c r="V13" s="104"/>
      <c r="W13" s="108">
        <f>SUM(W14:W16)</f>
        <v>0</v>
      </c>
      <c r="X13" s="103"/>
      <c r="Y13" s="103"/>
      <c r="Z13" s="104"/>
      <c r="AA13" s="108">
        <f>SUM(AA14:AA16)</f>
        <v>0</v>
      </c>
      <c r="AB13" s="103"/>
      <c r="AC13" s="103"/>
      <c r="AD13" s="104"/>
      <c r="AE13" s="108">
        <f>SUM(AE14:AE16)</f>
        <v>0</v>
      </c>
      <c r="AF13" s="103"/>
      <c r="AG13" s="103"/>
      <c r="AH13" s="104"/>
      <c r="AI13" s="108">
        <f>SUM(AI14:AI16)</f>
        <v>0</v>
      </c>
      <c r="AJ13" s="103"/>
      <c r="AK13" s="103"/>
      <c r="AL13" s="104"/>
      <c r="AM13" s="108">
        <f>SUM(AM14:AM16)</f>
        <v>0</v>
      </c>
      <c r="AN13" s="103"/>
      <c r="AO13" s="103"/>
      <c r="AP13" s="104"/>
      <c r="AQ13" s="108">
        <f>SUM(AQ14:AQ16)</f>
        <v>0</v>
      </c>
      <c r="AR13" s="103"/>
      <c r="AS13" s="103"/>
      <c r="AT13" s="103"/>
    </row>
    <row r="14" spans="1:47" ht="18.75" customHeight="1" outlineLevel="1" x14ac:dyDescent="0.25">
      <c r="A14" s="31"/>
      <c r="B14" s="62">
        <v>2.1</v>
      </c>
      <c r="C14" s="65" t="s">
        <v>98</v>
      </c>
      <c r="D14" s="36" t="s">
        <v>50</v>
      </c>
      <c r="E14" s="37">
        <v>65.28</v>
      </c>
      <c r="F14" s="36">
        <v>8</v>
      </c>
      <c r="G14" s="38">
        <f t="shared" ref="G14:G15" si="1">E14*F14</f>
        <v>522.24</v>
      </c>
      <c r="H14" s="61">
        <f t="shared" si="0"/>
        <v>9.0063205367286808E-4</v>
      </c>
      <c r="I14" s="31"/>
      <c r="J14" s="116">
        <v>0</v>
      </c>
      <c r="K14" s="115">
        <f>J14*$G14</f>
        <v>0</v>
      </c>
      <c r="L14" s="55"/>
      <c r="M14" s="55"/>
      <c r="N14" s="116">
        <v>0</v>
      </c>
      <c r="O14" s="115">
        <f>N14*$G14</f>
        <v>0</v>
      </c>
      <c r="P14" s="55"/>
      <c r="Q14" s="55"/>
      <c r="R14" s="116">
        <v>0</v>
      </c>
      <c r="S14" s="115">
        <f>R14*$G14</f>
        <v>0</v>
      </c>
      <c r="T14" s="55"/>
      <c r="U14" s="55"/>
      <c r="V14" s="116">
        <v>0</v>
      </c>
      <c r="W14" s="115">
        <f>V14*$G14</f>
        <v>0</v>
      </c>
      <c r="X14" s="55"/>
      <c r="Y14" s="55"/>
      <c r="Z14" s="116">
        <v>0</v>
      </c>
      <c r="AA14" s="115">
        <f>Z14*$G14</f>
        <v>0</v>
      </c>
      <c r="AB14" s="55"/>
      <c r="AC14" s="55"/>
      <c r="AD14" s="116">
        <v>0</v>
      </c>
      <c r="AE14" s="115">
        <f>AD14*$G14</f>
        <v>0</v>
      </c>
      <c r="AF14" s="55"/>
      <c r="AG14" s="55"/>
      <c r="AH14" s="116">
        <v>0</v>
      </c>
      <c r="AI14" s="115">
        <f>AH14*$G14</f>
        <v>0</v>
      </c>
      <c r="AJ14" s="55"/>
      <c r="AK14" s="55"/>
      <c r="AL14" s="116">
        <v>0</v>
      </c>
      <c r="AM14" s="115">
        <f>AL14*$G14</f>
        <v>0</v>
      </c>
      <c r="AN14" s="55"/>
      <c r="AO14" s="55"/>
      <c r="AP14" s="116">
        <v>0</v>
      </c>
      <c r="AQ14" s="115">
        <f>AP14*$G14</f>
        <v>0</v>
      </c>
      <c r="AR14" s="55"/>
      <c r="AS14" s="55"/>
      <c r="AT14" s="55"/>
      <c r="AU14" s="1"/>
    </row>
    <row r="15" spans="1:47" ht="18.75" customHeight="1" outlineLevel="1" x14ac:dyDescent="0.25">
      <c r="A15" s="31"/>
      <c r="B15" s="62">
        <v>2.2000000000000002</v>
      </c>
      <c r="C15" s="65" t="s">
        <v>99</v>
      </c>
      <c r="D15" s="36" t="s">
        <v>50</v>
      </c>
      <c r="E15" s="37">
        <v>204</v>
      </c>
      <c r="F15" s="36">
        <v>6</v>
      </c>
      <c r="G15" s="38">
        <f t="shared" si="1"/>
        <v>1224</v>
      </c>
      <c r="H15" s="61">
        <f t="shared" si="0"/>
        <v>2.1108563757957846E-3</v>
      </c>
      <c r="I15" s="31"/>
      <c r="J15" s="116">
        <v>0</v>
      </c>
      <c r="K15" s="115">
        <f>J15*$G15</f>
        <v>0</v>
      </c>
      <c r="L15" s="55"/>
      <c r="M15" s="55"/>
      <c r="N15" s="116">
        <v>0</v>
      </c>
      <c r="O15" s="115">
        <f>N15*$G15</f>
        <v>0</v>
      </c>
      <c r="P15" s="55"/>
      <c r="Q15" s="55"/>
      <c r="R15" s="116">
        <v>0</v>
      </c>
      <c r="S15" s="115">
        <f>R15*$G15</f>
        <v>0</v>
      </c>
      <c r="T15" s="55"/>
      <c r="U15" s="55"/>
      <c r="V15" s="116">
        <v>0</v>
      </c>
      <c r="W15" s="115">
        <f>V15*$G15</f>
        <v>0</v>
      </c>
      <c r="X15" s="55"/>
      <c r="Y15" s="55"/>
      <c r="Z15" s="116">
        <v>0</v>
      </c>
      <c r="AA15" s="115">
        <f>Z15*$G15</f>
        <v>0</v>
      </c>
      <c r="AB15" s="55"/>
      <c r="AC15" s="55"/>
      <c r="AD15" s="116">
        <v>0</v>
      </c>
      <c r="AE15" s="115">
        <f>AD15*$G15</f>
        <v>0</v>
      </c>
      <c r="AF15" s="55"/>
      <c r="AG15" s="55"/>
      <c r="AH15" s="116">
        <v>0</v>
      </c>
      <c r="AI15" s="115">
        <f>AH15*$G15</f>
        <v>0</v>
      </c>
      <c r="AJ15" s="55"/>
      <c r="AK15" s="55"/>
      <c r="AL15" s="116">
        <v>0</v>
      </c>
      <c r="AM15" s="115">
        <f>AL15*$G15</f>
        <v>0</v>
      </c>
      <c r="AN15" s="55"/>
      <c r="AO15" s="55"/>
      <c r="AP15" s="116">
        <v>0</v>
      </c>
      <c r="AQ15" s="115">
        <f>AP15*$G15</f>
        <v>0</v>
      </c>
      <c r="AR15" s="55"/>
      <c r="AS15" s="55"/>
      <c r="AT15" s="55"/>
      <c r="AU15" s="31"/>
    </row>
    <row r="16" spans="1:47" ht="18.75" customHeight="1" outlineLevel="1" x14ac:dyDescent="0.25">
      <c r="A16" s="55"/>
      <c r="B16" s="62"/>
      <c r="C16" s="137" t="s">
        <v>232</v>
      </c>
      <c r="D16" s="36"/>
      <c r="E16" s="37"/>
      <c r="F16" s="36"/>
      <c r="G16" s="38"/>
      <c r="H16" s="61"/>
      <c r="I16" s="55"/>
      <c r="J16" s="116"/>
      <c r="K16" s="115"/>
      <c r="L16" s="55"/>
      <c r="M16" s="55"/>
      <c r="N16" s="116"/>
      <c r="O16" s="115"/>
      <c r="P16" s="55"/>
      <c r="Q16" s="55"/>
      <c r="R16" s="116"/>
      <c r="S16" s="115"/>
      <c r="T16" s="55"/>
      <c r="U16" s="55"/>
      <c r="V16" s="116"/>
      <c r="W16" s="115"/>
      <c r="X16" s="55"/>
      <c r="Y16" s="55"/>
      <c r="Z16" s="116"/>
      <c r="AA16" s="115"/>
      <c r="AB16" s="55"/>
      <c r="AC16" s="55"/>
      <c r="AD16" s="116"/>
      <c r="AE16" s="115"/>
      <c r="AF16" s="55"/>
      <c r="AG16" s="55"/>
      <c r="AH16" s="116"/>
      <c r="AI16" s="115"/>
      <c r="AJ16" s="55"/>
      <c r="AK16" s="55"/>
      <c r="AL16" s="116"/>
      <c r="AM16" s="115"/>
      <c r="AN16" s="55"/>
      <c r="AO16" s="55"/>
      <c r="AP16" s="116"/>
      <c r="AQ16" s="115"/>
      <c r="AR16" s="55"/>
      <c r="AS16" s="55"/>
      <c r="AT16" s="55"/>
      <c r="AU16" s="55"/>
    </row>
    <row r="17" spans="1:47" ht="18.75" customHeight="1" x14ac:dyDescent="0.25">
      <c r="A17" s="1"/>
      <c r="B17" s="58">
        <v>3</v>
      </c>
      <c r="C17" s="27" t="s">
        <v>51</v>
      </c>
      <c r="D17" s="28"/>
      <c r="E17" s="29"/>
      <c r="F17" s="28"/>
      <c r="G17" s="30">
        <f>SUM(G18:G26)</f>
        <v>86549.218600000007</v>
      </c>
      <c r="H17" s="59">
        <f t="shared" si="0"/>
        <v>0.14925896233819699</v>
      </c>
      <c r="I17" s="1"/>
      <c r="J17" s="104"/>
      <c r="K17" s="108">
        <f>SUM(K18:K27)</f>
        <v>0</v>
      </c>
      <c r="L17" s="103"/>
      <c r="M17" s="103"/>
      <c r="N17" s="104"/>
      <c r="O17" s="108">
        <f>SUM(O18:O27)</f>
        <v>0</v>
      </c>
      <c r="P17" s="103"/>
      <c r="Q17" s="103"/>
      <c r="R17" s="104"/>
      <c r="S17" s="108">
        <f>SUM(S18:S27)</f>
        <v>0</v>
      </c>
      <c r="T17" s="103"/>
      <c r="U17" s="103"/>
      <c r="V17" s="104"/>
      <c r="W17" s="108">
        <f>SUM(W18:W27)</f>
        <v>0</v>
      </c>
      <c r="X17" s="103"/>
      <c r="Y17" s="103"/>
      <c r="Z17" s="104"/>
      <c r="AA17" s="108">
        <f>SUM(AA18:AA27)</f>
        <v>0</v>
      </c>
      <c r="AB17" s="103"/>
      <c r="AC17" s="103"/>
      <c r="AD17" s="104"/>
      <c r="AE17" s="108">
        <f>SUM(AE18:AE27)</f>
        <v>0</v>
      </c>
      <c r="AF17" s="103"/>
      <c r="AG17" s="103"/>
      <c r="AH17" s="104"/>
      <c r="AI17" s="108">
        <f>SUM(AI18:AI27)</f>
        <v>0</v>
      </c>
      <c r="AJ17" s="103"/>
      <c r="AK17" s="103"/>
      <c r="AL17" s="104"/>
      <c r="AM17" s="108">
        <f>SUM(AM18:AM27)</f>
        <v>0</v>
      </c>
      <c r="AN17" s="103"/>
      <c r="AO17" s="103"/>
      <c r="AP17" s="104"/>
      <c r="AQ17" s="108">
        <f>SUM(AQ18:AQ27)</f>
        <v>0</v>
      </c>
      <c r="AR17" s="103"/>
      <c r="AS17" s="103"/>
      <c r="AT17" s="103"/>
      <c r="AU17" s="1"/>
    </row>
    <row r="18" spans="1:47" ht="18.75" customHeight="1" outlineLevel="1" x14ac:dyDescent="0.25">
      <c r="A18" s="31"/>
      <c r="B18" s="62">
        <v>3.1</v>
      </c>
      <c r="C18" s="65" t="s">
        <v>100</v>
      </c>
      <c r="D18" s="36" t="s">
        <v>52</v>
      </c>
      <c r="E18" s="37">
        <v>40.270000000000003</v>
      </c>
      <c r="F18" s="36">
        <v>60.36</v>
      </c>
      <c r="G18" s="38">
        <f t="shared" ref="G18:G26" si="2">E18*F18</f>
        <v>2430.6972000000001</v>
      </c>
      <c r="H18" s="61">
        <f t="shared" ref="H18:H26" si="3">G18/$G$8</f>
        <v>4.1918731064125503E-3</v>
      </c>
      <c r="I18" s="31"/>
      <c r="J18" s="116">
        <v>0</v>
      </c>
      <c r="K18" s="115">
        <f t="shared" ref="K18:K26" si="4">J18*$G18</f>
        <v>0</v>
      </c>
      <c r="L18" s="55"/>
      <c r="M18" s="55"/>
      <c r="N18" s="116">
        <v>0</v>
      </c>
      <c r="O18" s="115">
        <f t="shared" ref="O18:O26" si="5">N18*$G18</f>
        <v>0</v>
      </c>
      <c r="P18" s="55"/>
      <c r="Q18" s="55"/>
      <c r="R18" s="116">
        <v>0</v>
      </c>
      <c r="S18" s="115">
        <f t="shared" ref="S18:S26" si="6">R18*$G18</f>
        <v>0</v>
      </c>
      <c r="T18" s="55"/>
      <c r="U18" s="55"/>
      <c r="V18" s="116">
        <v>0</v>
      </c>
      <c r="W18" s="115">
        <f t="shared" ref="W18:W26" si="7">V18*$G18</f>
        <v>0</v>
      </c>
      <c r="X18" s="55"/>
      <c r="Y18" s="55"/>
      <c r="Z18" s="116">
        <v>0</v>
      </c>
      <c r="AA18" s="115">
        <f t="shared" ref="AA18:AA26" si="8">Z18*$G18</f>
        <v>0</v>
      </c>
      <c r="AB18" s="55"/>
      <c r="AC18" s="55"/>
      <c r="AD18" s="116">
        <v>0</v>
      </c>
      <c r="AE18" s="115">
        <f t="shared" ref="AE18:AE26" si="9">AD18*$G18</f>
        <v>0</v>
      </c>
      <c r="AF18" s="55"/>
      <c r="AG18" s="55"/>
      <c r="AH18" s="116">
        <v>0</v>
      </c>
      <c r="AI18" s="115">
        <f t="shared" ref="AI18:AI26" si="10">AH18*$G18</f>
        <v>0</v>
      </c>
      <c r="AJ18" s="55"/>
      <c r="AK18" s="55"/>
      <c r="AL18" s="116">
        <v>0</v>
      </c>
      <c r="AM18" s="115">
        <f t="shared" ref="AM18:AM26" si="11">AL18*$G18</f>
        <v>0</v>
      </c>
      <c r="AN18" s="55"/>
      <c r="AO18" s="55"/>
      <c r="AP18" s="116">
        <v>0</v>
      </c>
      <c r="AQ18" s="115">
        <f t="shared" ref="AQ18:AQ26" si="12">AP18*$G18</f>
        <v>0</v>
      </c>
      <c r="AR18" s="55"/>
      <c r="AS18" s="55"/>
      <c r="AT18" s="55"/>
      <c r="AU18" s="31"/>
    </row>
    <row r="19" spans="1:47" ht="18.75" customHeight="1" outlineLevel="1" x14ac:dyDescent="0.25">
      <c r="A19" s="31"/>
      <c r="B19" s="62">
        <v>3.2</v>
      </c>
      <c r="C19" s="65" t="s">
        <v>101</v>
      </c>
      <c r="D19" s="36" t="s">
        <v>50</v>
      </c>
      <c r="E19" s="37">
        <v>50.96</v>
      </c>
      <c r="F19" s="36">
        <v>14.64</v>
      </c>
      <c r="G19" s="38">
        <f t="shared" si="2"/>
        <v>746.05439999999999</v>
      </c>
      <c r="H19" s="61">
        <f t="shared" si="3"/>
        <v>1.2866124893223026E-3</v>
      </c>
      <c r="I19" s="31"/>
      <c r="J19" s="116">
        <v>0</v>
      </c>
      <c r="K19" s="115">
        <f t="shared" si="4"/>
        <v>0</v>
      </c>
      <c r="L19" s="55"/>
      <c r="M19" s="55"/>
      <c r="N19" s="116">
        <v>0</v>
      </c>
      <c r="O19" s="115">
        <f t="shared" si="5"/>
        <v>0</v>
      </c>
      <c r="P19" s="55"/>
      <c r="Q19" s="55"/>
      <c r="R19" s="116">
        <v>0</v>
      </c>
      <c r="S19" s="115">
        <f t="shared" si="6"/>
        <v>0</v>
      </c>
      <c r="T19" s="55"/>
      <c r="U19" s="55"/>
      <c r="V19" s="116">
        <v>0</v>
      </c>
      <c r="W19" s="115">
        <f t="shared" si="7"/>
        <v>0</v>
      </c>
      <c r="X19" s="55"/>
      <c r="Y19" s="55"/>
      <c r="Z19" s="116">
        <v>0</v>
      </c>
      <c r="AA19" s="115">
        <f t="shared" si="8"/>
        <v>0</v>
      </c>
      <c r="AB19" s="55"/>
      <c r="AC19" s="55"/>
      <c r="AD19" s="116">
        <v>0</v>
      </c>
      <c r="AE19" s="115">
        <f t="shared" si="9"/>
        <v>0</v>
      </c>
      <c r="AF19" s="55"/>
      <c r="AG19" s="55"/>
      <c r="AH19" s="116">
        <v>0</v>
      </c>
      <c r="AI19" s="115">
        <f t="shared" si="10"/>
        <v>0</v>
      </c>
      <c r="AJ19" s="55"/>
      <c r="AK19" s="55"/>
      <c r="AL19" s="116">
        <v>0</v>
      </c>
      <c r="AM19" s="115">
        <f t="shared" si="11"/>
        <v>0</v>
      </c>
      <c r="AN19" s="55"/>
      <c r="AO19" s="55"/>
      <c r="AP19" s="116">
        <v>0</v>
      </c>
      <c r="AQ19" s="115">
        <f t="shared" si="12"/>
        <v>0</v>
      </c>
      <c r="AR19" s="55"/>
      <c r="AS19" s="55"/>
      <c r="AT19" s="55"/>
      <c r="AU19" s="31"/>
    </row>
    <row r="20" spans="1:47" ht="18.75" customHeight="1" outlineLevel="1" x14ac:dyDescent="0.25">
      <c r="A20" s="31"/>
      <c r="B20" s="62">
        <v>3.3</v>
      </c>
      <c r="C20" s="65" t="s">
        <v>102</v>
      </c>
      <c r="D20" s="36" t="s">
        <v>52</v>
      </c>
      <c r="E20" s="37">
        <v>5.01</v>
      </c>
      <c r="F20" s="36">
        <v>222.24</v>
      </c>
      <c r="G20" s="38">
        <f t="shared" si="2"/>
        <v>1113.4223999999999</v>
      </c>
      <c r="H20" s="61">
        <f t="shared" si="3"/>
        <v>1.9201591274459512E-3</v>
      </c>
      <c r="I20" s="31"/>
      <c r="J20" s="116">
        <v>0</v>
      </c>
      <c r="K20" s="115">
        <f t="shared" si="4"/>
        <v>0</v>
      </c>
      <c r="L20" s="55"/>
      <c r="M20" s="55"/>
      <c r="N20" s="116">
        <v>0</v>
      </c>
      <c r="O20" s="115">
        <f t="shared" si="5"/>
        <v>0</v>
      </c>
      <c r="P20" s="55"/>
      <c r="Q20" s="55"/>
      <c r="R20" s="116">
        <v>0</v>
      </c>
      <c r="S20" s="115">
        <f t="shared" si="6"/>
        <v>0</v>
      </c>
      <c r="T20" s="55"/>
      <c r="U20" s="55"/>
      <c r="V20" s="116">
        <v>0</v>
      </c>
      <c r="W20" s="115">
        <f t="shared" si="7"/>
        <v>0</v>
      </c>
      <c r="X20" s="55"/>
      <c r="Y20" s="55"/>
      <c r="Z20" s="116">
        <v>0</v>
      </c>
      <c r="AA20" s="115">
        <f t="shared" si="8"/>
        <v>0</v>
      </c>
      <c r="AB20" s="55"/>
      <c r="AC20" s="55"/>
      <c r="AD20" s="116">
        <v>0</v>
      </c>
      <c r="AE20" s="115">
        <f t="shared" si="9"/>
        <v>0</v>
      </c>
      <c r="AF20" s="55"/>
      <c r="AG20" s="55"/>
      <c r="AH20" s="116">
        <v>0</v>
      </c>
      <c r="AI20" s="115">
        <f t="shared" si="10"/>
        <v>0</v>
      </c>
      <c r="AJ20" s="55"/>
      <c r="AK20" s="55"/>
      <c r="AL20" s="116">
        <v>0</v>
      </c>
      <c r="AM20" s="115">
        <f t="shared" si="11"/>
        <v>0</v>
      </c>
      <c r="AN20" s="55"/>
      <c r="AO20" s="55"/>
      <c r="AP20" s="116">
        <v>0</v>
      </c>
      <c r="AQ20" s="115">
        <f t="shared" si="12"/>
        <v>0</v>
      </c>
      <c r="AR20" s="55"/>
      <c r="AS20" s="55"/>
      <c r="AT20" s="55"/>
      <c r="AU20" s="31"/>
    </row>
    <row r="21" spans="1:47" ht="18.75" customHeight="1" outlineLevel="1" x14ac:dyDescent="0.25">
      <c r="A21" s="31"/>
      <c r="B21" s="62">
        <v>3.4</v>
      </c>
      <c r="C21" s="65" t="s">
        <v>103</v>
      </c>
      <c r="D21" s="36" t="s">
        <v>50</v>
      </c>
      <c r="E21" s="37">
        <v>50.96</v>
      </c>
      <c r="F21" s="36">
        <v>227.17</v>
      </c>
      <c r="G21" s="38">
        <f t="shared" si="2"/>
        <v>11576.583199999999</v>
      </c>
      <c r="H21" s="61">
        <f t="shared" si="3"/>
        <v>1.9964464426184939E-2</v>
      </c>
      <c r="I21" s="31"/>
      <c r="J21" s="116">
        <v>0</v>
      </c>
      <c r="K21" s="115">
        <f t="shared" si="4"/>
        <v>0</v>
      </c>
      <c r="L21" s="55"/>
      <c r="M21" s="55"/>
      <c r="N21" s="116">
        <v>0</v>
      </c>
      <c r="O21" s="115">
        <f t="shared" si="5"/>
        <v>0</v>
      </c>
      <c r="P21" s="55"/>
      <c r="Q21" s="55"/>
      <c r="R21" s="116">
        <v>0</v>
      </c>
      <c r="S21" s="115">
        <f t="shared" si="6"/>
        <v>0</v>
      </c>
      <c r="T21" s="55"/>
      <c r="U21" s="55"/>
      <c r="V21" s="116">
        <v>0</v>
      </c>
      <c r="W21" s="115">
        <f t="shared" si="7"/>
        <v>0</v>
      </c>
      <c r="X21" s="55"/>
      <c r="Y21" s="55"/>
      <c r="Z21" s="116">
        <v>0</v>
      </c>
      <c r="AA21" s="115">
        <f t="shared" si="8"/>
        <v>0</v>
      </c>
      <c r="AB21" s="55"/>
      <c r="AC21" s="55"/>
      <c r="AD21" s="116">
        <v>0</v>
      </c>
      <c r="AE21" s="115">
        <f t="shared" si="9"/>
        <v>0</v>
      </c>
      <c r="AF21" s="55"/>
      <c r="AG21" s="55"/>
      <c r="AH21" s="116">
        <v>0</v>
      </c>
      <c r="AI21" s="115">
        <f t="shared" si="10"/>
        <v>0</v>
      </c>
      <c r="AJ21" s="55"/>
      <c r="AK21" s="55"/>
      <c r="AL21" s="116">
        <v>0</v>
      </c>
      <c r="AM21" s="115">
        <f t="shared" si="11"/>
        <v>0</v>
      </c>
      <c r="AN21" s="55"/>
      <c r="AO21" s="55"/>
      <c r="AP21" s="116">
        <v>0</v>
      </c>
      <c r="AQ21" s="115">
        <f t="shared" si="12"/>
        <v>0</v>
      </c>
      <c r="AR21" s="55"/>
      <c r="AS21" s="55"/>
      <c r="AT21" s="55"/>
      <c r="AU21" s="31"/>
    </row>
    <row r="22" spans="1:47" ht="18.75" customHeight="1" outlineLevel="1" x14ac:dyDescent="0.25">
      <c r="A22" s="31"/>
      <c r="B22" s="62">
        <v>3.5</v>
      </c>
      <c r="C22" s="65" t="s">
        <v>104</v>
      </c>
      <c r="D22" s="36" t="s">
        <v>53</v>
      </c>
      <c r="E22" s="37">
        <v>50.68</v>
      </c>
      <c r="F22" s="36">
        <v>593.20000000000005</v>
      </c>
      <c r="G22" s="38">
        <f t="shared" si="2"/>
        <v>30063.376000000004</v>
      </c>
      <c r="H22" s="61">
        <f t="shared" si="3"/>
        <v>5.1845971329694429E-2</v>
      </c>
      <c r="I22" s="31"/>
      <c r="J22" s="116">
        <v>0</v>
      </c>
      <c r="K22" s="115">
        <f t="shared" si="4"/>
        <v>0</v>
      </c>
      <c r="L22" s="55"/>
      <c r="M22" s="55"/>
      <c r="N22" s="116">
        <v>0</v>
      </c>
      <c r="O22" s="115">
        <f t="shared" si="5"/>
        <v>0</v>
      </c>
      <c r="P22" s="55"/>
      <c r="Q22" s="55"/>
      <c r="R22" s="116">
        <v>0</v>
      </c>
      <c r="S22" s="115">
        <f t="shared" si="6"/>
        <v>0</v>
      </c>
      <c r="T22" s="55"/>
      <c r="U22" s="55"/>
      <c r="V22" s="116">
        <v>0</v>
      </c>
      <c r="W22" s="115">
        <f t="shared" si="7"/>
        <v>0</v>
      </c>
      <c r="X22" s="55"/>
      <c r="Y22" s="55"/>
      <c r="Z22" s="116">
        <v>0</v>
      </c>
      <c r="AA22" s="115">
        <f t="shared" si="8"/>
        <v>0</v>
      </c>
      <c r="AB22" s="55"/>
      <c r="AC22" s="55"/>
      <c r="AD22" s="116">
        <v>0</v>
      </c>
      <c r="AE22" s="115">
        <f t="shared" si="9"/>
        <v>0</v>
      </c>
      <c r="AF22" s="55"/>
      <c r="AG22" s="55"/>
      <c r="AH22" s="116">
        <v>0</v>
      </c>
      <c r="AI22" s="115">
        <f t="shared" si="10"/>
        <v>0</v>
      </c>
      <c r="AJ22" s="55"/>
      <c r="AK22" s="55"/>
      <c r="AL22" s="116">
        <v>0</v>
      </c>
      <c r="AM22" s="115">
        <f t="shared" si="11"/>
        <v>0</v>
      </c>
      <c r="AN22" s="55"/>
      <c r="AO22" s="55"/>
      <c r="AP22" s="116">
        <v>0</v>
      </c>
      <c r="AQ22" s="115">
        <f t="shared" si="12"/>
        <v>0</v>
      </c>
      <c r="AR22" s="55"/>
      <c r="AS22" s="55"/>
      <c r="AT22" s="55"/>
      <c r="AU22" s="31"/>
    </row>
    <row r="23" spans="1:47" ht="18.75" customHeight="1" outlineLevel="1" x14ac:dyDescent="0.25">
      <c r="A23" s="31"/>
      <c r="B23" s="62">
        <v>3.6</v>
      </c>
      <c r="C23" s="65" t="s">
        <v>105</v>
      </c>
      <c r="D23" s="36" t="s">
        <v>50</v>
      </c>
      <c r="E23" s="37">
        <v>38.17</v>
      </c>
      <c r="F23" s="36">
        <v>398.4</v>
      </c>
      <c r="G23" s="38">
        <f t="shared" si="2"/>
        <v>15206.928</v>
      </c>
      <c r="H23" s="61">
        <f t="shared" si="3"/>
        <v>2.6225196834205423E-2</v>
      </c>
      <c r="I23" s="31"/>
      <c r="J23" s="116">
        <v>0</v>
      </c>
      <c r="K23" s="115">
        <f t="shared" si="4"/>
        <v>0</v>
      </c>
      <c r="L23" s="55"/>
      <c r="M23" s="55"/>
      <c r="N23" s="116">
        <v>0</v>
      </c>
      <c r="O23" s="115">
        <f t="shared" si="5"/>
        <v>0</v>
      </c>
      <c r="P23" s="55"/>
      <c r="Q23" s="55"/>
      <c r="R23" s="116">
        <v>0</v>
      </c>
      <c r="S23" s="115">
        <f t="shared" si="6"/>
        <v>0</v>
      </c>
      <c r="T23" s="55"/>
      <c r="U23" s="55"/>
      <c r="V23" s="116">
        <v>0</v>
      </c>
      <c r="W23" s="115">
        <f t="shared" si="7"/>
        <v>0</v>
      </c>
      <c r="X23" s="55"/>
      <c r="Y23" s="55"/>
      <c r="Z23" s="116">
        <v>0</v>
      </c>
      <c r="AA23" s="115">
        <f t="shared" si="8"/>
        <v>0</v>
      </c>
      <c r="AB23" s="55"/>
      <c r="AC23" s="55"/>
      <c r="AD23" s="116">
        <v>0</v>
      </c>
      <c r="AE23" s="115">
        <f t="shared" si="9"/>
        <v>0</v>
      </c>
      <c r="AF23" s="55"/>
      <c r="AG23" s="55"/>
      <c r="AH23" s="116">
        <v>0</v>
      </c>
      <c r="AI23" s="115">
        <f t="shared" si="10"/>
        <v>0</v>
      </c>
      <c r="AJ23" s="55"/>
      <c r="AK23" s="55"/>
      <c r="AL23" s="116">
        <v>0</v>
      </c>
      <c r="AM23" s="115">
        <f t="shared" si="11"/>
        <v>0</v>
      </c>
      <c r="AN23" s="55"/>
      <c r="AO23" s="55"/>
      <c r="AP23" s="116">
        <v>0</v>
      </c>
      <c r="AQ23" s="115">
        <f t="shared" si="12"/>
        <v>0</v>
      </c>
      <c r="AR23" s="55"/>
      <c r="AS23" s="55"/>
      <c r="AT23" s="55"/>
      <c r="AU23" s="31"/>
    </row>
    <row r="24" spans="1:47" ht="18.75" customHeight="1" outlineLevel="1" x14ac:dyDescent="0.25">
      <c r="A24" s="31"/>
      <c r="B24" s="62">
        <v>3.7</v>
      </c>
      <c r="C24" s="65" t="s">
        <v>106</v>
      </c>
      <c r="D24" s="36" t="s">
        <v>52</v>
      </c>
      <c r="E24" s="37">
        <v>28.92</v>
      </c>
      <c r="F24" s="36">
        <v>96.36</v>
      </c>
      <c r="G24" s="38">
        <f t="shared" si="2"/>
        <v>2786.7312000000002</v>
      </c>
      <c r="H24" s="61">
        <f t="shared" si="3"/>
        <v>4.8058736283897365E-3</v>
      </c>
      <c r="I24" s="31"/>
      <c r="J24" s="116">
        <v>0</v>
      </c>
      <c r="K24" s="115">
        <f t="shared" si="4"/>
        <v>0</v>
      </c>
      <c r="L24" s="55"/>
      <c r="M24" s="55"/>
      <c r="N24" s="116">
        <v>0</v>
      </c>
      <c r="O24" s="115">
        <f t="shared" si="5"/>
        <v>0</v>
      </c>
      <c r="P24" s="55"/>
      <c r="Q24" s="55"/>
      <c r="R24" s="116">
        <v>0</v>
      </c>
      <c r="S24" s="115">
        <f t="shared" si="6"/>
        <v>0</v>
      </c>
      <c r="T24" s="55"/>
      <c r="U24" s="55"/>
      <c r="V24" s="116">
        <v>0</v>
      </c>
      <c r="W24" s="115">
        <f t="shared" si="7"/>
        <v>0</v>
      </c>
      <c r="X24" s="55"/>
      <c r="Y24" s="55"/>
      <c r="Z24" s="116">
        <v>0</v>
      </c>
      <c r="AA24" s="115">
        <f t="shared" si="8"/>
        <v>0</v>
      </c>
      <c r="AB24" s="55"/>
      <c r="AC24" s="55"/>
      <c r="AD24" s="116">
        <v>0</v>
      </c>
      <c r="AE24" s="115">
        <f t="shared" si="9"/>
        <v>0</v>
      </c>
      <c r="AF24" s="55"/>
      <c r="AG24" s="55"/>
      <c r="AH24" s="116">
        <v>0</v>
      </c>
      <c r="AI24" s="115">
        <f t="shared" si="10"/>
        <v>0</v>
      </c>
      <c r="AJ24" s="55"/>
      <c r="AK24" s="55"/>
      <c r="AL24" s="116">
        <v>0</v>
      </c>
      <c r="AM24" s="115">
        <f t="shared" si="11"/>
        <v>0</v>
      </c>
      <c r="AN24" s="55"/>
      <c r="AO24" s="55"/>
      <c r="AP24" s="116">
        <v>0</v>
      </c>
      <c r="AQ24" s="115">
        <f t="shared" si="12"/>
        <v>0</v>
      </c>
      <c r="AR24" s="55"/>
      <c r="AS24" s="55"/>
      <c r="AT24" s="55"/>
      <c r="AU24" s="31"/>
    </row>
    <row r="25" spans="1:47" ht="18.75" customHeight="1" outlineLevel="1" x14ac:dyDescent="0.25">
      <c r="A25" s="31"/>
      <c r="B25" s="62">
        <v>3.8</v>
      </c>
      <c r="C25" s="65" t="s">
        <v>107</v>
      </c>
      <c r="D25" s="36" t="s">
        <v>53</v>
      </c>
      <c r="E25" s="37">
        <v>49.09</v>
      </c>
      <c r="F25" s="36">
        <v>382.47</v>
      </c>
      <c r="G25" s="38">
        <f t="shared" si="2"/>
        <v>18775.452300000001</v>
      </c>
      <c r="H25" s="61">
        <f t="shared" si="3"/>
        <v>3.2379316336523391E-2</v>
      </c>
      <c r="I25" s="31"/>
      <c r="J25" s="116">
        <v>0</v>
      </c>
      <c r="K25" s="115">
        <f t="shared" si="4"/>
        <v>0</v>
      </c>
      <c r="L25" s="55"/>
      <c r="M25" s="55"/>
      <c r="N25" s="116">
        <v>0</v>
      </c>
      <c r="O25" s="115">
        <f t="shared" si="5"/>
        <v>0</v>
      </c>
      <c r="P25" s="55"/>
      <c r="Q25" s="55"/>
      <c r="R25" s="116">
        <v>0</v>
      </c>
      <c r="S25" s="115">
        <f t="shared" si="6"/>
        <v>0</v>
      </c>
      <c r="T25" s="55"/>
      <c r="U25" s="55"/>
      <c r="V25" s="116">
        <v>0</v>
      </c>
      <c r="W25" s="115">
        <f t="shared" si="7"/>
        <v>0</v>
      </c>
      <c r="X25" s="55"/>
      <c r="Y25" s="55"/>
      <c r="Z25" s="116">
        <v>0</v>
      </c>
      <c r="AA25" s="115">
        <f t="shared" si="8"/>
        <v>0</v>
      </c>
      <c r="AB25" s="55"/>
      <c r="AC25" s="55"/>
      <c r="AD25" s="116">
        <v>0</v>
      </c>
      <c r="AE25" s="115">
        <f t="shared" si="9"/>
        <v>0</v>
      </c>
      <c r="AF25" s="55"/>
      <c r="AG25" s="55"/>
      <c r="AH25" s="116">
        <v>0</v>
      </c>
      <c r="AI25" s="115">
        <f t="shared" si="10"/>
        <v>0</v>
      </c>
      <c r="AJ25" s="55"/>
      <c r="AK25" s="55"/>
      <c r="AL25" s="116">
        <v>0</v>
      </c>
      <c r="AM25" s="115">
        <f t="shared" si="11"/>
        <v>0</v>
      </c>
      <c r="AN25" s="55"/>
      <c r="AO25" s="55"/>
      <c r="AP25" s="116">
        <v>0</v>
      </c>
      <c r="AQ25" s="115">
        <f t="shared" si="12"/>
        <v>0</v>
      </c>
      <c r="AR25" s="55"/>
      <c r="AS25" s="55"/>
      <c r="AT25" s="55"/>
      <c r="AU25" s="31"/>
    </row>
    <row r="26" spans="1:47" ht="18.75" customHeight="1" outlineLevel="1" x14ac:dyDescent="0.25">
      <c r="A26" s="31"/>
      <c r="B26" s="62">
        <v>3.9</v>
      </c>
      <c r="C26" s="65" t="s">
        <v>108</v>
      </c>
      <c r="D26" s="36" t="s">
        <v>53</v>
      </c>
      <c r="E26" s="37">
        <v>7.27</v>
      </c>
      <c r="F26" s="36">
        <v>529.57000000000005</v>
      </c>
      <c r="G26" s="38">
        <f t="shared" si="2"/>
        <v>3849.9739</v>
      </c>
      <c r="H26" s="61">
        <f t="shared" si="3"/>
        <v>6.6394950600182695E-3</v>
      </c>
      <c r="I26" s="31"/>
      <c r="J26" s="116">
        <v>0</v>
      </c>
      <c r="K26" s="115">
        <f t="shared" si="4"/>
        <v>0</v>
      </c>
      <c r="L26" s="55"/>
      <c r="M26" s="55"/>
      <c r="N26" s="116">
        <v>0</v>
      </c>
      <c r="O26" s="115">
        <f t="shared" si="5"/>
        <v>0</v>
      </c>
      <c r="P26" s="55"/>
      <c r="Q26" s="55"/>
      <c r="R26" s="116">
        <v>0</v>
      </c>
      <c r="S26" s="115">
        <f t="shared" si="6"/>
        <v>0</v>
      </c>
      <c r="T26" s="55"/>
      <c r="U26" s="55"/>
      <c r="V26" s="116">
        <v>0</v>
      </c>
      <c r="W26" s="115">
        <f t="shared" si="7"/>
        <v>0</v>
      </c>
      <c r="X26" s="55"/>
      <c r="Y26" s="55"/>
      <c r="Z26" s="116">
        <v>0</v>
      </c>
      <c r="AA26" s="115">
        <f t="shared" si="8"/>
        <v>0</v>
      </c>
      <c r="AB26" s="55"/>
      <c r="AC26" s="55"/>
      <c r="AD26" s="116">
        <v>0</v>
      </c>
      <c r="AE26" s="115">
        <f t="shared" si="9"/>
        <v>0</v>
      </c>
      <c r="AF26" s="55"/>
      <c r="AG26" s="55"/>
      <c r="AH26" s="116">
        <v>0</v>
      </c>
      <c r="AI26" s="115">
        <f t="shared" si="10"/>
        <v>0</v>
      </c>
      <c r="AJ26" s="55"/>
      <c r="AK26" s="55"/>
      <c r="AL26" s="116">
        <v>0</v>
      </c>
      <c r="AM26" s="115">
        <f t="shared" si="11"/>
        <v>0</v>
      </c>
      <c r="AN26" s="55"/>
      <c r="AO26" s="55"/>
      <c r="AP26" s="116">
        <v>0</v>
      </c>
      <c r="AQ26" s="115">
        <f t="shared" si="12"/>
        <v>0</v>
      </c>
      <c r="AR26" s="55"/>
      <c r="AS26" s="55"/>
      <c r="AT26" s="55"/>
      <c r="AU26" s="31"/>
    </row>
    <row r="27" spans="1:47" ht="18.75" customHeight="1" outlineLevel="1" x14ac:dyDescent="0.25">
      <c r="A27" s="55"/>
      <c r="B27" s="62"/>
      <c r="C27" s="137" t="s">
        <v>232</v>
      </c>
      <c r="D27" s="36"/>
      <c r="E27" s="37"/>
      <c r="F27" s="36"/>
      <c r="G27" s="38"/>
      <c r="H27" s="61"/>
      <c r="I27" s="55"/>
      <c r="J27" s="116"/>
      <c r="K27" s="115"/>
      <c r="L27" s="55"/>
      <c r="M27" s="55"/>
      <c r="N27" s="116"/>
      <c r="O27" s="115"/>
      <c r="P27" s="55"/>
      <c r="Q27" s="55"/>
      <c r="R27" s="116"/>
      <c r="S27" s="115"/>
      <c r="T27" s="55"/>
      <c r="U27" s="55"/>
      <c r="V27" s="116"/>
      <c r="W27" s="115"/>
      <c r="X27" s="55"/>
      <c r="Y27" s="55"/>
      <c r="Z27" s="116"/>
      <c r="AA27" s="115"/>
      <c r="AB27" s="55"/>
      <c r="AC27" s="55"/>
      <c r="AD27" s="116"/>
      <c r="AE27" s="115"/>
      <c r="AF27" s="55"/>
      <c r="AG27" s="55"/>
      <c r="AH27" s="116"/>
      <c r="AI27" s="115"/>
      <c r="AJ27" s="55"/>
      <c r="AK27" s="55"/>
      <c r="AL27" s="116"/>
      <c r="AM27" s="115"/>
      <c r="AN27" s="55"/>
      <c r="AO27" s="55"/>
      <c r="AP27" s="116"/>
      <c r="AQ27" s="115"/>
      <c r="AR27" s="55"/>
      <c r="AS27" s="55"/>
      <c r="AT27" s="55"/>
      <c r="AU27" s="55"/>
    </row>
    <row r="28" spans="1:47" ht="18.75" customHeight="1" x14ac:dyDescent="0.25">
      <c r="A28" s="1"/>
      <c r="B28" s="58">
        <v>4</v>
      </c>
      <c r="C28" s="27" t="s">
        <v>54</v>
      </c>
      <c r="D28" s="28"/>
      <c r="E28" s="29"/>
      <c r="F28" s="28"/>
      <c r="G28" s="30">
        <f>SUM(G29:G41)</f>
        <v>154393.0312</v>
      </c>
      <c r="H28" s="59">
        <f>G28/$G$8</f>
        <v>0.26625940709718748</v>
      </c>
      <c r="I28" s="1"/>
      <c r="J28" s="104"/>
      <c r="K28" s="108">
        <f>SUM(K29:K42)</f>
        <v>0</v>
      </c>
      <c r="L28" s="103"/>
      <c r="M28" s="103"/>
      <c r="N28" s="104"/>
      <c r="O28" s="108">
        <f>SUM(O29:O42)</f>
        <v>0</v>
      </c>
      <c r="P28" s="103"/>
      <c r="Q28" s="103"/>
      <c r="R28" s="104"/>
      <c r="S28" s="108">
        <f>SUM(S29:S42)</f>
        <v>0</v>
      </c>
      <c r="T28" s="103"/>
      <c r="U28" s="103"/>
      <c r="V28" s="104"/>
      <c r="W28" s="108">
        <f>SUM(W29:W42)</f>
        <v>0</v>
      </c>
      <c r="X28" s="103"/>
      <c r="Y28" s="103"/>
      <c r="Z28" s="104"/>
      <c r="AA28" s="108">
        <f>SUM(AA29:AA42)</f>
        <v>0</v>
      </c>
      <c r="AB28" s="103"/>
      <c r="AC28" s="103"/>
      <c r="AD28" s="104"/>
      <c r="AE28" s="108">
        <f>SUM(AE29:AE42)</f>
        <v>0</v>
      </c>
      <c r="AF28" s="103"/>
      <c r="AG28" s="103"/>
      <c r="AH28" s="104"/>
      <c r="AI28" s="108">
        <f>SUM(AI29:AI42)</f>
        <v>0</v>
      </c>
      <c r="AJ28" s="103"/>
      <c r="AK28" s="103"/>
      <c r="AL28" s="104"/>
      <c r="AM28" s="108">
        <f>SUM(AM29:AM42)</f>
        <v>0</v>
      </c>
      <c r="AN28" s="103"/>
      <c r="AO28" s="103"/>
      <c r="AP28" s="104"/>
      <c r="AQ28" s="108">
        <f>SUM(AQ29:AQ42)</f>
        <v>0</v>
      </c>
      <c r="AR28" s="103"/>
      <c r="AS28" s="103"/>
      <c r="AT28" s="103"/>
      <c r="AU28" s="1"/>
    </row>
    <row r="29" spans="1:47" ht="18.75" customHeight="1" outlineLevel="1" x14ac:dyDescent="0.25">
      <c r="A29" s="31"/>
      <c r="B29" s="62">
        <v>4.0999999999999996</v>
      </c>
      <c r="C29" s="65" t="s">
        <v>109</v>
      </c>
      <c r="D29" s="36" t="s">
        <v>53</v>
      </c>
      <c r="E29" s="37">
        <v>43.89</v>
      </c>
      <c r="F29" s="36">
        <v>335.28</v>
      </c>
      <c r="G29" s="38">
        <f t="shared" ref="G29:G41" si="13">E29*F29</f>
        <v>14715.439199999999</v>
      </c>
      <c r="H29" s="61">
        <f t="shared" ref="H29:H41" si="14">G29/$G$8</f>
        <v>2.5377596942773872E-2</v>
      </c>
      <c r="I29" s="31"/>
      <c r="J29" s="116">
        <v>0</v>
      </c>
      <c r="K29" s="115">
        <f t="shared" ref="K29:K41" si="15">J29*$G29</f>
        <v>0</v>
      </c>
      <c r="L29" s="55"/>
      <c r="M29" s="55"/>
      <c r="N29" s="116">
        <v>0</v>
      </c>
      <c r="O29" s="115">
        <f t="shared" ref="O29:O41" si="16">N29*$G29</f>
        <v>0</v>
      </c>
      <c r="P29" s="55"/>
      <c r="Q29" s="55"/>
      <c r="R29" s="116">
        <v>0</v>
      </c>
      <c r="S29" s="115">
        <f t="shared" ref="S29:S41" si="17">R29*$G29</f>
        <v>0</v>
      </c>
      <c r="T29" s="55"/>
      <c r="U29" s="55"/>
      <c r="V29" s="116">
        <v>0</v>
      </c>
      <c r="W29" s="115">
        <f t="shared" ref="W29:W41" si="18">V29*$G29</f>
        <v>0</v>
      </c>
      <c r="X29" s="55"/>
      <c r="Y29" s="55"/>
      <c r="Z29" s="116">
        <v>0</v>
      </c>
      <c r="AA29" s="115">
        <f t="shared" ref="AA29:AA41" si="19">Z29*$G29</f>
        <v>0</v>
      </c>
      <c r="AB29" s="55"/>
      <c r="AC29" s="55"/>
      <c r="AD29" s="116">
        <v>0</v>
      </c>
      <c r="AE29" s="115">
        <f t="shared" ref="AE29:AE41" si="20">AD29*$G29</f>
        <v>0</v>
      </c>
      <c r="AF29" s="55"/>
      <c r="AG29" s="55"/>
      <c r="AH29" s="116">
        <v>0</v>
      </c>
      <c r="AI29" s="115">
        <f t="shared" ref="AI29:AI41" si="21">AH29*$G29</f>
        <v>0</v>
      </c>
      <c r="AJ29" s="55"/>
      <c r="AK29" s="55"/>
      <c r="AL29" s="116">
        <v>0</v>
      </c>
      <c r="AM29" s="115">
        <f t="shared" ref="AM29:AM41" si="22">AL29*$G29</f>
        <v>0</v>
      </c>
      <c r="AN29" s="55"/>
      <c r="AO29" s="55"/>
      <c r="AP29" s="116">
        <v>0</v>
      </c>
      <c r="AQ29" s="115">
        <f t="shared" ref="AQ29:AQ41" si="23">AP29*$G29</f>
        <v>0</v>
      </c>
      <c r="AR29" s="55"/>
      <c r="AS29" s="55"/>
      <c r="AT29" s="55"/>
      <c r="AU29" s="31"/>
    </row>
    <row r="30" spans="1:47" ht="18.75" customHeight="1" outlineLevel="1" x14ac:dyDescent="0.25">
      <c r="A30" s="31"/>
      <c r="B30" s="62">
        <v>4.2</v>
      </c>
      <c r="C30" s="65" t="s">
        <v>110</v>
      </c>
      <c r="D30" s="36" t="s">
        <v>53</v>
      </c>
      <c r="E30" s="37">
        <v>29.97</v>
      </c>
      <c r="F30" s="36">
        <v>344.64</v>
      </c>
      <c r="G30" s="38">
        <f t="shared" si="13"/>
        <v>10328.860799999999</v>
      </c>
      <c r="H30" s="61">
        <f t="shared" si="14"/>
        <v>1.7812697446394726E-2</v>
      </c>
      <c r="I30" s="31"/>
      <c r="J30" s="116">
        <v>0</v>
      </c>
      <c r="K30" s="115">
        <f t="shared" si="15"/>
        <v>0</v>
      </c>
      <c r="L30" s="55"/>
      <c r="M30" s="55"/>
      <c r="N30" s="116">
        <v>0</v>
      </c>
      <c r="O30" s="115">
        <f t="shared" si="16"/>
        <v>0</v>
      </c>
      <c r="P30" s="55"/>
      <c r="Q30" s="55"/>
      <c r="R30" s="116">
        <v>0</v>
      </c>
      <c r="S30" s="115">
        <f t="shared" si="17"/>
        <v>0</v>
      </c>
      <c r="T30" s="55"/>
      <c r="U30" s="55"/>
      <c r="V30" s="116">
        <v>0</v>
      </c>
      <c r="W30" s="115">
        <f t="shared" si="18"/>
        <v>0</v>
      </c>
      <c r="X30" s="55"/>
      <c r="Y30" s="55"/>
      <c r="Z30" s="116">
        <v>0</v>
      </c>
      <c r="AA30" s="115">
        <f t="shared" si="19"/>
        <v>0</v>
      </c>
      <c r="AB30" s="55"/>
      <c r="AC30" s="55"/>
      <c r="AD30" s="116">
        <v>0</v>
      </c>
      <c r="AE30" s="115">
        <f t="shared" si="20"/>
        <v>0</v>
      </c>
      <c r="AF30" s="55"/>
      <c r="AG30" s="55"/>
      <c r="AH30" s="116">
        <v>0</v>
      </c>
      <c r="AI30" s="115">
        <f t="shared" si="21"/>
        <v>0</v>
      </c>
      <c r="AJ30" s="55"/>
      <c r="AK30" s="55"/>
      <c r="AL30" s="116">
        <v>0</v>
      </c>
      <c r="AM30" s="115">
        <f t="shared" si="22"/>
        <v>0</v>
      </c>
      <c r="AN30" s="55"/>
      <c r="AO30" s="55"/>
      <c r="AP30" s="116">
        <v>0</v>
      </c>
      <c r="AQ30" s="115">
        <f t="shared" si="23"/>
        <v>0</v>
      </c>
      <c r="AR30" s="55"/>
      <c r="AS30" s="55"/>
      <c r="AT30" s="55"/>
      <c r="AU30" s="31"/>
    </row>
    <row r="31" spans="1:47" ht="18.75" customHeight="1" outlineLevel="1" x14ac:dyDescent="0.25">
      <c r="A31" s="31"/>
      <c r="B31" s="62">
        <v>4.3</v>
      </c>
      <c r="C31" s="65" t="s">
        <v>111</v>
      </c>
      <c r="D31" s="36" t="s">
        <v>53</v>
      </c>
      <c r="E31" s="37">
        <v>16.649999999999999</v>
      </c>
      <c r="F31" s="36">
        <v>358.56</v>
      </c>
      <c r="G31" s="38">
        <f t="shared" si="13"/>
        <v>5970.0239999999994</v>
      </c>
      <c r="H31" s="61">
        <f t="shared" si="14"/>
        <v>1.0295639888932886E-2</v>
      </c>
      <c r="I31" s="31"/>
      <c r="J31" s="116">
        <v>0</v>
      </c>
      <c r="K31" s="115">
        <f t="shared" si="15"/>
        <v>0</v>
      </c>
      <c r="L31" s="55"/>
      <c r="M31" s="55"/>
      <c r="N31" s="116">
        <v>0</v>
      </c>
      <c r="O31" s="115">
        <f t="shared" si="16"/>
        <v>0</v>
      </c>
      <c r="P31" s="55"/>
      <c r="Q31" s="55"/>
      <c r="R31" s="116">
        <v>0</v>
      </c>
      <c r="S31" s="115">
        <f t="shared" si="17"/>
        <v>0</v>
      </c>
      <c r="T31" s="55"/>
      <c r="U31" s="55"/>
      <c r="V31" s="116">
        <v>0</v>
      </c>
      <c r="W31" s="115">
        <f t="shared" si="18"/>
        <v>0</v>
      </c>
      <c r="X31" s="55"/>
      <c r="Y31" s="55"/>
      <c r="Z31" s="116">
        <v>0</v>
      </c>
      <c r="AA31" s="115">
        <f t="shared" si="19"/>
        <v>0</v>
      </c>
      <c r="AB31" s="55"/>
      <c r="AC31" s="55"/>
      <c r="AD31" s="116">
        <v>0</v>
      </c>
      <c r="AE31" s="115">
        <f t="shared" si="20"/>
        <v>0</v>
      </c>
      <c r="AF31" s="55"/>
      <c r="AG31" s="55"/>
      <c r="AH31" s="116">
        <v>0</v>
      </c>
      <c r="AI31" s="115">
        <f t="shared" si="21"/>
        <v>0</v>
      </c>
      <c r="AJ31" s="55"/>
      <c r="AK31" s="55"/>
      <c r="AL31" s="116">
        <v>0</v>
      </c>
      <c r="AM31" s="115">
        <f t="shared" si="22"/>
        <v>0</v>
      </c>
      <c r="AN31" s="55"/>
      <c r="AO31" s="55"/>
      <c r="AP31" s="116">
        <v>0</v>
      </c>
      <c r="AQ31" s="115">
        <f t="shared" si="23"/>
        <v>0</v>
      </c>
      <c r="AR31" s="55"/>
      <c r="AS31" s="55"/>
      <c r="AT31" s="55"/>
      <c r="AU31" s="31"/>
    </row>
    <row r="32" spans="1:47" ht="18.75" customHeight="1" outlineLevel="1" x14ac:dyDescent="0.25">
      <c r="A32" s="31"/>
      <c r="B32" s="62">
        <v>4.4000000000000004</v>
      </c>
      <c r="C32" s="65" t="s">
        <v>112</v>
      </c>
      <c r="D32" s="36" t="s">
        <v>53</v>
      </c>
      <c r="E32" s="37">
        <v>10.95</v>
      </c>
      <c r="F32" s="36">
        <v>378.36</v>
      </c>
      <c r="G32" s="38">
        <f t="shared" si="13"/>
        <v>4143.0419999999995</v>
      </c>
      <c r="H32" s="61">
        <f t="shared" si="14"/>
        <v>7.144907370007939E-3</v>
      </c>
      <c r="I32" s="31"/>
      <c r="J32" s="116">
        <v>0</v>
      </c>
      <c r="K32" s="115">
        <f t="shared" si="15"/>
        <v>0</v>
      </c>
      <c r="L32" s="55"/>
      <c r="M32" s="55"/>
      <c r="N32" s="116">
        <v>0</v>
      </c>
      <c r="O32" s="115">
        <f t="shared" si="16"/>
        <v>0</v>
      </c>
      <c r="P32" s="55"/>
      <c r="Q32" s="55"/>
      <c r="R32" s="116">
        <v>0</v>
      </c>
      <c r="S32" s="115">
        <f t="shared" si="17"/>
        <v>0</v>
      </c>
      <c r="T32" s="55"/>
      <c r="U32" s="55"/>
      <c r="V32" s="116">
        <v>0</v>
      </c>
      <c r="W32" s="115">
        <f t="shared" si="18"/>
        <v>0</v>
      </c>
      <c r="X32" s="55"/>
      <c r="Y32" s="55"/>
      <c r="Z32" s="116">
        <v>0</v>
      </c>
      <c r="AA32" s="115">
        <f t="shared" si="19"/>
        <v>0</v>
      </c>
      <c r="AB32" s="55"/>
      <c r="AC32" s="55"/>
      <c r="AD32" s="116">
        <v>0</v>
      </c>
      <c r="AE32" s="115">
        <f t="shared" si="20"/>
        <v>0</v>
      </c>
      <c r="AF32" s="55"/>
      <c r="AG32" s="55"/>
      <c r="AH32" s="116">
        <v>0</v>
      </c>
      <c r="AI32" s="115">
        <f t="shared" si="21"/>
        <v>0</v>
      </c>
      <c r="AJ32" s="55"/>
      <c r="AK32" s="55"/>
      <c r="AL32" s="116">
        <v>0</v>
      </c>
      <c r="AM32" s="115">
        <f t="shared" si="22"/>
        <v>0</v>
      </c>
      <c r="AN32" s="55"/>
      <c r="AO32" s="55"/>
      <c r="AP32" s="116">
        <v>0</v>
      </c>
      <c r="AQ32" s="115">
        <f t="shared" si="23"/>
        <v>0</v>
      </c>
      <c r="AR32" s="55"/>
      <c r="AS32" s="55"/>
      <c r="AT32" s="55"/>
      <c r="AU32" s="31"/>
    </row>
    <row r="33" spans="1:47" ht="18.75" customHeight="1" outlineLevel="1" x14ac:dyDescent="0.25">
      <c r="A33" s="31"/>
      <c r="B33" s="62">
        <v>4.5</v>
      </c>
      <c r="C33" s="65" t="s">
        <v>113</v>
      </c>
      <c r="D33" s="36" t="s">
        <v>50</v>
      </c>
      <c r="E33" s="37">
        <v>75.44</v>
      </c>
      <c r="F33" s="36">
        <v>445</v>
      </c>
      <c r="G33" s="38">
        <f t="shared" si="13"/>
        <v>33570.799999999996</v>
      </c>
      <c r="H33" s="61">
        <f t="shared" si="14"/>
        <v>5.7894719951442089E-2</v>
      </c>
      <c r="I33" s="31"/>
      <c r="J33" s="116">
        <v>0</v>
      </c>
      <c r="K33" s="115">
        <f t="shared" si="15"/>
        <v>0</v>
      </c>
      <c r="L33" s="55"/>
      <c r="M33" s="55"/>
      <c r="N33" s="116">
        <v>0</v>
      </c>
      <c r="O33" s="115">
        <f t="shared" si="16"/>
        <v>0</v>
      </c>
      <c r="P33" s="55"/>
      <c r="Q33" s="55"/>
      <c r="R33" s="116">
        <v>0</v>
      </c>
      <c r="S33" s="115">
        <f t="shared" si="17"/>
        <v>0</v>
      </c>
      <c r="T33" s="55"/>
      <c r="U33" s="55"/>
      <c r="V33" s="116">
        <v>0</v>
      </c>
      <c r="W33" s="115">
        <f t="shared" si="18"/>
        <v>0</v>
      </c>
      <c r="X33" s="55"/>
      <c r="Y33" s="55"/>
      <c r="Z33" s="116">
        <v>0</v>
      </c>
      <c r="AA33" s="115">
        <f t="shared" si="19"/>
        <v>0</v>
      </c>
      <c r="AB33" s="55"/>
      <c r="AC33" s="55"/>
      <c r="AD33" s="116">
        <v>0</v>
      </c>
      <c r="AE33" s="115">
        <f t="shared" si="20"/>
        <v>0</v>
      </c>
      <c r="AF33" s="55"/>
      <c r="AG33" s="55"/>
      <c r="AH33" s="116">
        <v>0</v>
      </c>
      <c r="AI33" s="115">
        <f t="shared" si="21"/>
        <v>0</v>
      </c>
      <c r="AJ33" s="55"/>
      <c r="AK33" s="55"/>
      <c r="AL33" s="116">
        <v>0</v>
      </c>
      <c r="AM33" s="115">
        <f t="shared" si="22"/>
        <v>0</v>
      </c>
      <c r="AN33" s="55"/>
      <c r="AO33" s="55"/>
      <c r="AP33" s="116">
        <v>0</v>
      </c>
      <c r="AQ33" s="115">
        <f t="shared" si="23"/>
        <v>0</v>
      </c>
      <c r="AR33" s="55"/>
      <c r="AS33" s="55"/>
      <c r="AT33" s="55"/>
      <c r="AU33" s="31"/>
    </row>
    <row r="34" spans="1:47" ht="18.75" customHeight="1" outlineLevel="1" x14ac:dyDescent="0.25">
      <c r="A34" s="31"/>
      <c r="B34" s="62">
        <v>4.5999999999999996</v>
      </c>
      <c r="C34" s="65" t="s">
        <v>114</v>
      </c>
      <c r="D34" s="36" t="s">
        <v>53</v>
      </c>
      <c r="E34" s="37">
        <v>38.119999999999997</v>
      </c>
      <c r="F34" s="36">
        <v>358.56</v>
      </c>
      <c r="G34" s="38">
        <f t="shared" si="13"/>
        <v>13668.307199999999</v>
      </c>
      <c r="H34" s="61">
        <f t="shared" si="14"/>
        <v>2.3571759313280576E-2</v>
      </c>
      <c r="I34" s="31"/>
      <c r="J34" s="116">
        <v>0</v>
      </c>
      <c r="K34" s="115">
        <f t="shared" si="15"/>
        <v>0</v>
      </c>
      <c r="L34" s="55"/>
      <c r="M34" s="55"/>
      <c r="N34" s="116">
        <v>0</v>
      </c>
      <c r="O34" s="115">
        <f t="shared" si="16"/>
        <v>0</v>
      </c>
      <c r="P34" s="55"/>
      <c r="Q34" s="55"/>
      <c r="R34" s="116">
        <v>0</v>
      </c>
      <c r="S34" s="115">
        <f t="shared" si="17"/>
        <v>0</v>
      </c>
      <c r="T34" s="55"/>
      <c r="U34" s="55"/>
      <c r="V34" s="116">
        <v>0</v>
      </c>
      <c r="W34" s="115">
        <f t="shared" si="18"/>
        <v>0</v>
      </c>
      <c r="X34" s="55"/>
      <c r="Y34" s="55"/>
      <c r="Z34" s="116">
        <v>0</v>
      </c>
      <c r="AA34" s="115">
        <f t="shared" si="19"/>
        <v>0</v>
      </c>
      <c r="AB34" s="55"/>
      <c r="AC34" s="55"/>
      <c r="AD34" s="116">
        <v>0</v>
      </c>
      <c r="AE34" s="115">
        <f t="shared" si="20"/>
        <v>0</v>
      </c>
      <c r="AF34" s="55"/>
      <c r="AG34" s="55"/>
      <c r="AH34" s="116">
        <v>0</v>
      </c>
      <c r="AI34" s="115">
        <f t="shared" si="21"/>
        <v>0</v>
      </c>
      <c r="AJ34" s="55"/>
      <c r="AK34" s="55"/>
      <c r="AL34" s="116">
        <v>0</v>
      </c>
      <c r="AM34" s="115">
        <f t="shared" si="22"/>
        <v>0</v>
      </c>
      <c r="AN34" s="55"/>
      <c r="AO34" s="55"/>
      <c r="AP34" s="116">
        <v>0</v>
      </c>
      <c r="AQ34" s="115">
        <f t="shared" si="23"/>
        <v>0</v>
      </c>
      <c r="AR34" s="55"/>
      <c r="AS34" s="55"/>
      <c r="AT34" s="55"/>
      <c r="AU34" s="31"/>
    </row>
    <row r="35" spans="1:47" ht="18.75" customHeight="1" outlineLevel="1" x14ac:dyDescent="0.25">
      <c r="A35" s="31"/>
      <c r="B35" s="62">
        <v>4.7</v>
      </c>
      <c r="C35" s="65" t="s">
        <v>115</v>
      </c>
      <c r="D35" s="36" t="s">
        <v>53</v>
      </c>
      <c r="E35" s="37">
        <v>18.22</v>
      </c>
      <c r="F35" s="36">
        <v>344.64</v>
      </c>
      <c r="G35" s="38">
        <f t="shared" si="13"/>
        <v>6279.340799999999</v>
      </c>
      <c r="H35" s="61">
        <f t="shared" si="14"/>
        <v>1.0829073989766831E-2</v>
      </c>
      <c r="I35" s="31"/>
      <c r="J35" s="116">
        <v>0</v>
      </c>
      <c r="K35" s="115">
        <f t="shared" si="15"/>
        <v>0</v>
      </c>
      <c r="L35" s="55"/>
      <c r="M35" s="55"/>
      <c r="N35" s="116">
        <v>0</v>
      </c>
      <c r="O35" s="115">
        <f t="shared" si="16"/>
        <v>0</v>
      </c>
      <c r="P35" s="55"/>
      <c r="Q35" s="55"/>
      <c r="R35" s="116">
        <v>0</v>
      </c>
      <c r="S35" s="115">
        <f t="shared" si="17"/>
        <v>0</v>
      </c>
      <c r="T35" s="55"/>
      <c r="U35" s="55"/>
      <c r="V35" s="116">
        <v>0</v>
      </c>
      <c r="W35" s="115">
        <f t="shared" si="18"/>
        <v>0</v>
      </c>
      <c r="X35" s="55"/>
      <c r="Y35" s="55"/>
      <c r="Z35" s="116">
        <v>0</v>
      </c>
      <c r="AA35" s="115">
        <f t="shared" si="19"/>
        <v>0</v>
      </c>
      <c r="AB35" s="55"/>
      <c r="AC35" s="55"/>
      <c r="AD35" s="116">
        <v>0</v>
      </c>
      <c r="AE35" s="115">
        <f t="shared" si="20"/>
        <v>0</v>
      </c>
      <c r="AF35" s="55"/>
      <c r="AG35" s="55"/>
      <c r="AH35" s="116">
        <v>0</v>
      </c>
      <c r="AI35" s="115">
        <f t="shared" si="21"/>
        <v>0</v>
      </c>
      <c r="AJ35" s="55"/>
      <c r="AK35" s="55"/>
      <c r="AL35" s="116">
        <v>0</v>
      </c>
      <c r="AM35" s="115">
        <f t="shared" si="22"/>
        <v>0</v>
      </c>
      <c r="AN35" s="55"/>
      <c r="AO35" s="55"/>
      <c r="AP35" s="116">
        <v>0</v>
      </c>
      <c r="AQ35" s="115">
        <f t="shared" si="23"/>
        <v>0</v>
      </c>
      <c r="AR35" s="55"/>
      <c r="AS35" s="55"/>
      <c r="AT35" s="55"/>
      <c r="AU35" s="31"/>
    </row>
    <row r="36" spans="1:47" ht="18.75" customHeight="1" outlineLevel="1" x14ac:dyDescent="0.25">
      <c r="A36" s="31"/>
      <c r="B36" s="62">
        <v>4.8</v>
      </c>
      <c r="C36" s="65" t="s">
        <v>116</v>
      </c>
      <c r="D36" s="36" t="s">
        <v>53</v>
      </c>
      <c r="E36" s="37">
        <v>10.36</v>
      </c>
      <c r="F36" s="36">
        <v>504.36</v>
      </c>
      <c r="G36" s="38">
        <f t="shared" si="13"/>
        <v>5225.1696000000002</v>
      </c>
      <c r="H36" s="61">
        <f t="shared" si="14"/>
        <v>9.0110968666456785E-3</v>
      </c>
      <c r="I36" s="31"/>
      <c r="J36" s="116">
        <v>0</v>
      </c>
      <c r="K36" s="115">
        <f t="shared" si="15"/>
        <v>0</v>
      </c>
      <c r="L36" s="55"/>
      <c r="M36" s="55"/>
      <c r="N36" s="116">
        <v>0</v>
      </c>
      <c r="O36" s="115">
        <f t="shared" si="16"/>
        <v>0</v>
      </c>
      <c r="P36" s="55"/>
      <c r="Q36" s="55"/>
      <c r="R36" s="116">
        <v>0</v>
      </c>
      <c r="S36" s="115">
        <f t="shared" si="17"/>
        <v>0</v>
      </c>
      <c r="T36" s="55"/>
      <c r="U36" s="55"/>
      <c r="V36" s="116">
        <v>0</v>
      </c>
      <c r="W36" s="115">
        <f t="shared" si="18"/>
        <v>0</v>
      </c>
      <c r="X36" s="55"/>
      <c r="Y36" s="55"/>
      <c r="Z36" s="116">
        <v>0</v>
      </c>
      <c r="AA36" s="115">
        <f t="shared" si="19"/>
        <v>0</v>
      </c>
      <c r="AB36" s="55"/>
      <c r="AC36" s="55"/>
      <c r="AD36" s="116">
        <v>0</v>
      </c>
      <c r="AE36" s="115">
        <f t="shared" si="20"/>
        <v>0</v>
      </c>
      <c r="AF36" s="55"/>
      <c r="AG36" s="55"/>
      <c r="AH36" s="116">
        <v>0</v>
      </c>
      <c r="AI36" s="115">
        <f t="shared" si="21"/>
        <v>0</v>
      </c>
      <c r="AJ36" s="55"/>
      <c r="AK36" s="55"/>
      <c r="AL36" s="116">
        <v>0</v>
      </c>
      <c r="AM36" s="115">
        <f t="shared" si="22"/>
        <v>0</v>
      </c>
      <c r="AN36" s="55"/>
      <c r="AO36" s="55"/>
      <c r="AP36" s="116">
        <v>0</v>
      </c>
      <c r="AQ36" s="115">
        <f t="shared" si="23"/>
        <v>0</v>
      </c>
      <c r="AR36" s="55"/>
      <c r="AS36" s="55"/>
      <c r="AT36" s="55"/>
      <c r="AU36" s="31"/>
    </row>
    <row r="37" spans="1:47" ht="18.75" customHeight="1" outlineLevel="1" x14ac:dyDescent="0.25">
      <c r="A37" s="31"/>
      <c r="B37" s="62">
        <v>4.9000000000000004</v>
      </c>
      <c r="C37" s="65" t="s">
        <v>117</v>
      </c>
      <c r="D37" s="36" t="s">
        <v>53</v>
      </c>
      <c r="E37" s="37">
        <v>11.21</v>
      </c>
      <c r="F37" s="36">
        <v>372.36</v>
      </c>
      <c r="G37" s="38">
        <f t="shared" si="13"/>
        <v>4174.1556</v>
      </c>
      <c r="H37" s="61">
        <f t="shared" si="14"/>
        <v>7.1985645112938555E-3</v>
      </c>
      <c r="I37" s="31"/>
      <c r="J37" s="116">
        <v>0</v>
      </c>
      <c r="K37" s="115">
        <f t="shared" si="15"/>
        <v>0</v>
      </c>
      <c r="L37" s="55"/>
      <c r="M37" s="55"/>
      <c r="N37" s="116">
        <v>0</v>
      </c>
      <c r="O37" s="115">
        <f t="shared" si="16"/>
        <v>0</v>
      </c>
      <c r="P37" s="55"/>
      <c r="Q37" s="55"/>
      <c r="R37" s="116">
        <v>0</v>
      </c>
      <c r="S37" s="115">
        <f t="shared" si="17"/>
        <v>0</v>
      </c>
      <c r="T37" s="55"/>
      <c r="U37" s="55"/>
      <c r="V37" s="116">
        <v>0</v>
      </c>
      <c r="W37" s="115">
        <f t="shared" si="18"/>
        <v>0</v>
      </c>
      <c r="X37" s="55"/>
      <c r="Y37" s="55"/>
      <c r="Z37" s="116">
        <v>0</v>
      </c>
      <c r="AA37" s="115">
        <f t="shared" si="19"/>
        <v>0</v>
      </c>
      <c r="AB37" s="55"/>
      <c r="AC37" s="55"/>
      <c r="AD37" s="116">
        <v>0</v>
      </c>
      <c r="AE37" s="115">
        <f t="shared" si="20"/>
        <v>0</v>
      </c>
      <c r="AF37" s="55"/>
      <c r="AG37" s="55"/>
      <c r="AH37" s="116">
        <v>0</v>
      </c>
      <c r="AI37" s="115">
        <f t="shared" si="21"/>
        <v>0</v>
      </c>
      <c r="AJ37" s="55"/>
      <c r="AK37" s="55"/>
      <c r="AL37" s="116">
        <v>0</v>
      </c>
      <c r="AM37" s="115">
        <f t="shared" si="22"/>
        <v>0</v>
      </c>
      <c r="AN37" s="55"/>
      <c r="AO37" s="55"/>
      <c r="AP37" s="116">
        <v>0</v>
      </c>
      <c r="AQ37" s="115">
        <f t="shared" si="23"/>
        <v>0</v>
      </c>
      <c r="AR37" s="55"/>
      <c r="AS37" s="55"/>
      <c r="AT37" s="55"/>
      <c r="AU37" s="31"/>
    </row>
    <row r="38" spans="1:47" ht="18.75" customHeight="1" outlineLevel="1" x14ac:dyDescent="0.25">
      <c r="A38" s="31"/>
      <c r="B38" s="63">
        <v>4.0999999999999996</v>
      </c>
      <c r="C38" s="65" t="s">
        <v>118</v>
      </c>
      <c r="D38" s="53" t="s">
        <v>50</v>
      </c>
      <c r="E38" s="37">
        <v>47.49</v>
      </c>
      <c r="F38" s="36">
        <v>679.8</v>
      </c>
      <c r="G38" s="38">
        <f t="shared" si="13"/>
        <v>32283.701999999997</v>
      </c>
      <c r="H38" s="61">
        <f t="shared" si="14"/>
        <v>5.567504754982934E-2</v>
      </c>
      <c r="I38" s="31"/>
      <c r="J38" s="116">
        <v>0</v>
      </c>
      <c r="K38" s="115">
        <f t="shared" si="15"/>
        <v>0</v>
      </c>
      <c r="L38" s="55"/>
      <c r="M38" s="55"/>
      <c r="N38" s="116">
        <v>0</v>
      </c>
      <c r="O38" s="115">
        <f t="shared" si="16"/>
        <v>0</v>
      </c>
      <c r="P38" s="55"/>
      <c r="Q38" s="55"/>
      <c r="R38" s="116">
        <v>0</v>
      </c>
      <c r="S38" s="115">
        <f t="shared" si="17"/>
        <v>0</v>
      </c>
      <c r="T38" s="55"/>
      <c r="U38" s="55"/>
      <c r="V38" s="116">
        <v>0</v>
      </c>
      <c r="W38" s="115">
        <f t="shared" si="18"/>
        <v>0</v>
      </c>
      <c r="X38" s="55"/>
      <c r="Y38" s="55"/>
      <c r="Z38" s="116">
        <v>0</v>
      </c>
      <c r="AA38" s="115">
        <f t="shared" si="19"/>
        <v>0</v>
      </c>
      <c r="AB38" s="55"/>
      <c r="AC38" s="55"/>
      <c r="AD38" s="116">
        <v>0</v>
      </c>
      <c r="AE38" s="115">
        <f t="shared" si="20"/>
        <v>0</v>
      </c>
      <c r="AF38" s="55"/>
      <c r="AG38" s="55"/>
      <c r="AH38" s="116">
        <v>0</v>
      </c>
      <c r="AI38" s="115">
        <f t="shared" si="21"/>
        <v>0</v>
      </c>
      <c r="AJ38" s="55"/>
      <c r="AK38" s="55"/>
      <c r="AL38" s="116">
        <v>0</v>
      </c>
      <c r="AM38" s="115">
        <f t="shared" si="22"/>
        <v>0</v>
      </c>
      <c r="AN38" s="55"/>
      <c r="AO38" s="55"/>
      <c r="AP38" s="116">
        <v>0</v>
      </c>
      <c r="AQ38" s="115">
        <f t="shared" si="23"/>
        <v>0</v>
      </c>
      <c r="AR38" s="55"/>
      <c r="AS38" s="55"/>
      <c r="AT38" s="55"/>
      <c r="AU38" s="31"/>
    </row>
    <row r="39" spans="1:47" ht="18.75" customHeight="1" outlineLevel="1" x14ac:dyDescent="0.25">
      <c r="A39" s="31"/>
      <c r="B39" s="63">
        <v>4.1100000000000003</v>
      </c>
      <c r="C39" s="65" t="s">
        <v>119</v>
      </c>
      <c r="D39" s="53" t="s">
        <v>50</v>
      </c>
      <c r="E39" s="37">
        <v>8.67</v>
      </c>
      <c r="F39" s="36">
        <v>400</v>
      </c>
      <c r="G39" s="38">
        <f t="shared" si="13"/>
        <v>3468</v>
      </c>
      <c r="H39" s="61">
        <f t="shared" si="14"/>
        <v>5.9807597314213892E-3</v>
      </c>
      <c r="I39" s="31"/>
      <c r="J39" s="116">
        <v>0</v>
      </c>
      <c r="K39" s="115">
        <f t="shared" si="15"/>
        <v>0</v>
      </c>
      <c r="L39" s="55"/>
      <c r="M39" s="55"/>
      <c r="N39" s="116">
        <v>0</v>
      </c>
      <c r="O39" s="115">
        <f t="shared" si="16"/>
        <v>0</v>
      </c>
      <c r="P39" s="55"/>
      <c r="Q39" s="55"/>
      <c r="R39" s="116">
        <v>0</v>
      </c>
      <c r="S39" s="115">
        <f t="shared" si="17"/>
        <v>0</v>
      </c>
      <c r="T39" s="55"/>
      <c r="U39" s="55"/>
      <c r="V39" s="116">
        <v>0</v>
      </c>
      <c r="W39" s="115">
        <f t="shared" si="18"/>
        <v>0</v>
      </c>
      <c r="X39" s="55"/>
      <c r="Y39" s="55"/>
      <c r="Z39" s="116">
        <v>0</v>
      </c>
      <c r="AA39" s="115">
        <f t="shared" si="19"/>
        <v>0</v>
      </c>
      <c r="AB39" s="55"/>
      <c r="AC39" s="55"/>
      <c r="AD39" s="116">
        <v>0</v>
      </c>
      <c r="AE39" s="115">
        <f t="shared" si="20"/>
        <v>0</v>
      </c>
      <c r="AF39" s="55"/>
      <c r="AG39" s="55"/>
      <c r="AH39" s="116">
        <v>0</v>
      </c>
      <c r="AI39" s="115">
        <f t="shared" si="21"/>
        <v>0</v>
      </c>
      <c r="AJ39" s="55"/>
      <c r="AK39" s="55"/>
      <c r="AL39" s="116">
        <v>0</v>
      </c>
      <c r="AM39" s="115">
        <f t="shared" si="22"/>
        <v>0</v>
      </c>
      <c r="AN39" s="55"/>
      <c r="AO39" s="55"/>
      <c r="AP39" s="116">
        <v>0</v>
      </c>
      <c r="AQ39" s="115">
        <f t="shared" si="23"/>
        <v>0</v>
      </c>
      <c r="AR39" s="55"/>
      <c r="AS39" s="55"/>
      <c r="AT39" s="55"/>
      <c r="AU39" s="31"/>
    </row>
    <row r="40" spans="1:47" ht="18.75" customHeight="1" outlineLevel="1" x14ac:dyDescent="0.25">
      <c r="A40" s="31"/>
      <c r="B40" s="63">
        <v>4.12</v>
      </c>
      <c r="C40" s="65" t="s">
        <v>120</v>
      </c>
      <c r="D40" s="53" t="s">
        <v>50</v>
      </c>
      <c r="E40" s="37">
        <v>10.19</v>
      </c>
      <c r="F40" s="36">
        <v>890</v>
      </c>
      <c r="G40" s="38">
        <f t="shared" si="13"/>
        <v>9069.1</v>
      </c>
      <c r="H40" s="61">
        <f t="shared" si="14"/>
        <v>1.5640169573308455E-2</v>
      </c>
      <c r="I40" s="31"/>
      <c r="J40" s="116">
        <v>0</v>
      </c>
      <c r="K40" s="115">
        <f t="shared" si="15"/>
        <v>0</v>
      </c>
      <c r="L40" s="55"/>
      <c r="M40" s="55"/>
      <c r="N40" s="116">
        <v>0</v>
      </c>
      <c r="O40" s="115">
        <f t="shared" si="16"/>
        <v>0</v>
      </c>
      <c r="P40" s="55"/>
      <c r="Q40" s="55"/>
      <c r="R40" s="116">
        <v>0</v>
      </c>
      <c r="S40" s="115">
        <f t="shared" si="17"/>
        <v>0</v>
      </c>
      <c r="T40" s="55"/>
      <c r="U40" s="55"/>
      <c r="V40" s="116">
        <v>0</v>
      </c>
      <c r="W40" s="115">
        <f t="shared" si="18"/>
        <v>0</v>
      </c>
      <c r="X40" s="55"/>
      <c r="Y40" s="55"/>
      <c r="Z40" s="116">
        <v>0</v>
      </c>
      <c r="AA40" s="115">
        <f t="shared" si="19"/>
        <v>0</v>
      </c>
      <c r="AB40" s="55"/>
      <c r="AC40" s="55"/>
      <c r="AD40" s="116">
        <v>0</v>
      </c>
      <c r="AE40" s="115">
        <f t="shared" si="20"/>
        <v>0</v>
      </c>
      <c r="AF40" s="55"/>
      <c r="AG40" s="55"/>
      <c r="AH40" s="116">
        <v>0</v>
      </c>
      <c r="AI40" s="115">
        <f t="shared" si="21"/>
        <v>0</v>
      </c>
      <c r="AJ40" s="55"/>
      <c r="AK40" s="55"/>
      <c r="AL40" s="116">
        <v>0</v>
      </c>
      <c r="AM40" s="115">
        <f t="shared" si="22"/>
        <v>0</v>
      </c>
      <c r="AN40" s="55"/>
      <c r="AO40" s="55"/>
      <c r="AP40" s="116">
        <v>0</v>
      </c>
      <c r="AQ40" s="115">
        <f t="shared" si="23"/>
        <v>0</v>
      </c>
      <c r="AR40" s="55"/>
      <c r="AS40" s="55"/>
      <c r="AT40" s="55"/>
      <c r="AU40" s="31"/>
    </row>
    <row r="41" spans="1:47" ht="18.75" customHeight="1" outlineLevel="1" x14ac:dyDescent="0.25">
      <c r="A41" s="31"/>
      <c r="B41" s="63">
        <v>4.13</v>
      </c>
      <c r="C41" s="65" t="s">
        <v>121</v>
      </c>
      <c r="D41" s="53" t="s">
        <v>56</v>
      </c>
      <c r="E41" s="37">
        <v>1</v>
      </c>
      <c r="F41" s="36">
        <v>11497.09</v>
      </c>
      <c r="G41" s="38">
        <f t="shared" si="13"/>
        <v>11497.09</v>
      </c>
      <c r="H41" s="61">
        <f t="shared" si="14"/>
        <v>1.9827373962089834E-2</v>
      </c>
      <c r="I41" s="31"/>
      <c r="J41" s="116">
        <v>0</v>
      </c>
      <c r="K41" s="115">
        <f t="shared" si="15"/>
        <v>0</v>
      </c>
      <c r="L41" s="55"/>
      <c r="M41" s="55"/>
      <c r="N41" s="116">
        <v>0</v>
      </c>
      <c r="O41" s="115">
        <f t="shared" si="16"/>
        <v>0</v>
      </c>
      <c r="P41" s="55"/>
      <c r="Q41" s="55"/>
      <c r="R41" s="116">
        <v>0</v>
      </c>
      <c r="S41" s="115">
        <f t="shared" si="17"/>
        <v>0</v>
      </c>
      <c r="T41" s="55"/>
      <c r="U41" s="55"/>
      <c r="V41" s="116">
        <v>0</v>
      </c>
      <c r="W41" s="115">
        <f t="shared" si="18"/>
        <v>0</v>
      </c>
      <c r="X41" s="55"/>
      <c r="Y41" s="55"/>
      <c r="Z41" s="116">
        <v>0</v>
      </c>
      <c r="AA41" s="115">
        <f t="shared" si="19"/>
        <v>0</v>
      </c>
      <c r="AB41" s="55"/>
      <c r="AC41" s="55"/>
      <c r="AD41" s="116">
        <v>0</v>
      </c>
      <c r="AE41" s="115">
        <f t="shared" si="20"/>
        <v>0</v>
      </c>
      <c r="AF41" s="55"/>
      <c r="AG41" s="55"/>
      <c r="AH41" s="116">
        <v>0</v>
      </c>
      <c r="AI41" s="115">
        <f t="shared" si="21"/>
        <v>0</v>
      </c>
      <c r="AJ41" s="55"/>
      <c r="AK41" s="55"/>
      <c r="AL41" s="116">
        <v>0</v>
      </c>
      <c r="AM41" s="115">
        <f t="shared" si="22"/>
        <v>0</v>
      </c>
      <c r="AN41" s="55"/>
      <c r="AO41" s="55"/>
      <c r="AP41" s="116">
        <v>0</v>
      </c>
      <c r="AQ41" s="115">
        <f t="shared" si="23"/>
        <v>0</v>
      </c>
      <c r="AR41" s="55"/>
      <c r="AS41" s="55"/>
      <c r="AT41" s="55"/>
      <c r="AU41" s="31"/>
    </row>
    <row r="42" spans="1:47" ht="18.75" customHeight="1" outlineLevel="1" x14ac:dyDescent="0.25">
      <c r="A42" s="55"/>
      <c r="B42" s="62"/>
      <c r="C42" s="137" t="s">
        <v>232</v>
      </c>
      <c r="D42" s="36"/>
      <c r="E42" s="37"/>
      <c r="F42" s="36"/>
      <c r="G42" s="38"/>
      <c r="H42" s="61"/>
      <c r="I42" s="55"/>
      <c r="J42" s="116"/>
      <c r="K42" s="115"/>
      <c r="L42" s="55"/>
      <c r="M42" s="55"/>
      <c r="N42" s="116"/>
      <c r="O42" s="115"/>
      <c r="P42" s="55"/>
      <c r="Q42" s="55"/>
      <c r="R42" s="116"/>
      <c r="S42" s="115"/>
      <c r="T42" s="55"/>
      <c r="U42" s="55"/>
      <c r="V42" s="116"/>
      <c r="W42" s="115"/>
      <c r="X42" s="55"/>
      <c r="Y42" s="55"/>
      <c r="Z42" s="116"/>
      <c r="AA42" s="115"/>
      <c r="AB42" s="55"/>
      <c r="AC42" s="55"/>
      <c r="AD42" s="116"/>
      <c r="AE42" s="115"/>
      <c r="AF42" s="55"/>
      <c r="AG42" s="55"/>
      <c r="AH42" s="116"/>
      <c r="AI42" s="115"/>
      <c r="AJ42" s="55"/>
      <c r="AK42" s="55"/>
      <c r="AL42" s="116"/>
      <c r="AM42" s="115"/>
      <c r="AN42" s="55"/>
      <c r="AO42" s="55"/>
      <c r="AP42" s="116"/>
      <c r="AQ42" s="115"/>
      <c r="AR42" s="55"/>
      <c r="AS42" s="55"/>
      <c r="AT42" s="55"/>
      <c r="AU42" s="55"/>
    </row>
    <row r="43" spans="1:47" ht="18.75" customHeight="1" x14ac:dyDescent="0.25">
      <c r="A43" s="1"/>
      <c r="B43" s="58">
        <v>5</v>
      </c>
      <c r="C43" s="27" t="s">
        <v>55</v>
      </c>
      <c r="D43" s="28"/>
      <c r="E43" s="29"/>
      <c r="F43" s="28"/>
      <c r="G43" s="30">
        <f>SUM(G44:G58)</f>
        <v>130366.72889999997</v>
      </c>
      <c r="H43" s="59">
        <f>G43/$G$8</f>
        <v>0.22482470660964501</v>
      </c>
      <c r="I43" s="1"/>
      <c r="J43" s="104"/>
      <c r="K43" s="108">
        <f>SUM(K44:K59)</f>
        <v>0</v>
      </c>
      <c r="L43" s="103"/>
      <c r="M43" s="103"/>
      <c r="N43" s="104"/>
      <c r="O43" s="108">
        <f>SUM(O44:O59)</f>
        <v>0</v>
      </c>
      <c r="P43" s="103"/>
      <c r="Q43" s="103"/>
      <c r="R43" s="104"/>
      <c r="S43" s="108">
        <f>SUM(S44:S59)</f>
        <v>0</v>
      </c>
      <c r="T43" s="103"/>
      <c r="U43" s="103"/>
      <c r="V43" s="104"/>
      <c r="W43" s="108">
        <f>SUM(W44:W59)</f>
        <v>0</v>
      </c>
      <c r="X43" s="103"/>
      <c r="Y43" s="103"/>
      <c r="Z43" s="104"/>
      <c r="AA43" s="108">
        <f>SUM(AA44:AA59)</f>
        <v>0</v>
      </c>
      <c r="AB43" s="103"/>
      <c r="AC43" s="103"/>
      <c r="AD43" s="104"/>
      <c r="AE43" s="108">
        <f>SUM(AE44:AE59)</f>
        <v>0</v>
      </c>
      <c r="AF43" s="103"/>
      <c r="AG43" s="103"/>
      <c r="AH43" s="104"/>
      <c r="AI43" s="108">
        <f>SUM(AI44:AI59)</f>
        <v>0</v>
      </c>
      <c r="AJ43" s="103"/>
      <c r="AK43" s="103"/>
      <c r="AL43" s="104"/>
      <c r="AM43" s="108">
        <f>SUM(AM44:AM59)</f>
        <v>0</v>
      </c>
      <c r="AN43" s="103"/>
      <c r="AO43" s="103"/>
      <c r="AP43" s="104"/>
      <c r="AQ43" s="108">
        <f>SUM(AQ44:AQ59)</f>
        <v>0</v>
      </c>
      <c r="AR43" s="103"/>
      <c r="AS43" s="103"/>
      <c r="AT43" s="103"/>
      <c r="AU43" s="1"/>
    </row>
    <row r="44" spans="1:47" ht="18.75" customHeight="1" outlineLevel="1" x14ac:dyDescent="0.25">
      <c r="A44" s="31"/>
      <c r="B44" s="62">
        <v>5.0999999999999996</v>
      </c>
      <c r="C44" s="65" t="s">
        <v>122</v>
      </c>
      <c r="D44" s="36" t="s">
        <v>50</v>
      </c>
      <c r="E44" s="37">
        <v>101.28</v>
      </c>
      <c r="F44" s="36">
        <v>254.64</v>
      </c>
      <c r="G44" s="38">
        <f t="shared" ref="G44:G58" si="24">E44*F44</f>
        <v>25789.939200000001</v>
      </c>
      <c r="H44" s="61">
        <f t="shared" ref="H44:H58" si="25">G44/$G$8</f>
        <v>4.4476190842896765E-2</v>
      </c>
      <c r="I44" s="31"/>
      <c r="J44" s="116">
        <v>0</v>
      </c>
      <c r="K44" s="115">
        <f t="shared" ref="K44:K58" si="26">J44*$G44</f>
        <v>0</v>
      </c>
      <c r="L44" s="55"/>
      <c r="M44" s="55"/>
      <c r="N44" s="116">
        <v>0</v>
      </c>
      <c r="O44" s="115">
        <f t="shared" ref="O44:O58" si="27">N44*$G44</f>
        <v>0</v>
      </c>
      <c r="P44" s="55"/>
      <c r="Q44" s="55"/>
      <c r="R44" s="116">
        <v>0</v>
      </c>
      <c r="S44" s="115">
        <f t="shared" ref="S44:S58" si="28">R44*$G44</f>
        <v>0</v>
      </c>
      <c r="T44" s="55"/>
      <c r="U44" s="55"/>
      <c r="V44" s="116">
        <v>0</v>
      </c>
      <c r="W44" s="115">
        <f t="shared" ref="W44:W58" si="29">V44*$G44</f>
        <v>0</v>
      </c>
      <c r="X44" s="55"/>
      <c r="Y44" s="55"/>
      <c r="Z44" s="116">
        <v>0</v>
      </c>
      <c r="AA44" s="115">
        <f t="shared" ref="AA44:AA58" si="30">Z44*$G44</f>
        <v>0</v>
      </c>
      <c r="AB44" s="55"/>
      <c r="AC44" s="55"/>
      <c r="AD44" s="116">
        <v>0</v>
      </c>
      <c r="AE44" s="115">
        <f t="shared" ref="AE44:AE58" si="31">AD44*$G44</f>
        <v>0</v>
      </c>
      <c r="AF44" s="55"/>
      <c r="AG44" s="55"/>
      <c r="AH44" s="116">
        <v>0</v>
      </c>
      <c r="AI44" s="115">
        <f t="shared" ref="AI44:AI58" si="32">AH44*$G44</f>
        <v>0</v>
      </c>
      <c r="AJ44" s="55"/>
      <c r="AK44" s="55"/>
      <c r="AL44" s="116">
        <v>0</v>
      </c>
      <c r="AM44" s="115">
        <f t="shared" ref="AM44:AM58" si="33">AL44*$G44</f>
        <v>0</v>
      </c>
      <c r="AN44" s="55"/>
      <c r="AO44" s="55"/>
      <c r="AP44" s="116">
        <v>0</v>
      </c>
      <c r="AQ44" s="115">
        <f t="shared" ref="AQ44:AQ58" si="34">AP44*$G44</f>
        <v>0</v>
      </c>
      <c r="AR44" s="55"/>
      <c r="AS44" s="55"/>
      <c r="AT44" s="55"/>
      <c r="AU44" s="31"/>
    </row>
    <row r="45" spans="1:47" ht="18.75" customHeight="1" outlineLevel="1" x14ac:dyDescent="0.25">
      <c r="A45" s="31"/>
      <c r="B45" s="62">
        <v>5.2</v>
      </c>
      <c r="C45" s="65" t="s">
        <v>123</v>
      </c>
      <c r="D45" s="53" t="s">
        <v>53</v>
      </c>
      <c r="E45" s="37">
        <v>56.86</v>
      </c>
      <c r="F45" s="36">
        <v>110.47</v>
      </c>
      <c r="G45" s="38">
        <f t="shared" si="24"/>
        <v>6281.3242</v>
      </c>
      <c r="H45" s="61">
        <f t="shared" si="25"/>
        <v>1.083249447386467E-2</v>
      </c>
      <c r="I45" s="31"/>
      <c r="J45" s="116">
        <v>0</v>
      </c>
      <c r="K45" s="115">
        <f t="shared" si="26"/>
        <v>0</v>
      </c>
      <c r="L45" s="55"/>
      <c r="M45" s="55"/>
      <c r="N45" s="116">
        <v>0</v>
      </c>
      <c r="O45" s="115">
        <f t="shared" si="27"/>
        <v>0</v>
      </c>
      <c r="P45" s="55"/>
      <c r="Q45" s="55"/>
      <c r="R45" s="116">
        <v>0</v>
      </c>
      <c r="S45" s="115">
        <f t="shared" si="28"/>
        <v>0</v>
      </c>
      <c r="T45" s="55"/>
      <c r="U45" s="55"/>
      <c r="V45" s="116">
        <v>0</v>
      </c>
      <c r="W45" s="115">
        <f t="shared" si="29"/>
        <v>0</v>
      </c>
      <c r="X45" s="55"/>
      <c r="Y45" s="55"/>
      <c r="Z45" s="116">
        <v>0</v>
      </c>
      <c r="AA45" s="115">
        <f t="shared" si="30"/>
        <v>0</v>
      </c>
      <c r="AB45" s="55"/>
      <c r="AC45" s="55"/>
      <c r="AD45" s="116">
        <v>0</v>
      </c>
      <c r="AE45" s="115">
        <f t="shared" si="31"/>
        <v>0</v>
      </c>
      <c r="AF45" s="55"/>
      <c r="AG45" s="55"/>
      <c r="AH45" s="116">
        <v>0</v>
      </c>
      <c r="AI45" s="115">
        <f t="shared" si="32"/>
        <v>0</v>
      </c>
      <c r="AJ45" s="55"/>
      <c r="AK45" s="55"/>
      <c r="AL45" s="116">
        <v>0</v>
      </c>
      <c r="AM45" s="115">
        <f t="shared" si="33"/>
        <v>0</v>
      </c>
      <c r="AN45" s="55"/>
      <c r="AO45" s="55"/>
      <c r="AP45" s="116">
        <v>0</v>
      </c>
      <c r="AQ45" s="115">
        <f t="shared" si="34"/>
        <v>0</v>
      </c>
      <c r="AR45" s="55"/>
      <c r="AS45" s="55"/>
      <c r="AT45" s="55"/>
      <c r="AU45" s="31"/>
    </row>
    <row r="46" spans="1:47" ht="18.75" customHeight="1" outlineLevel="1" x14ac:dyDescent="0.25">
      <c r="A46" s="31"/>
      <c r="B46" s="62">
        <v>5.3</v>
      </c>
      <c r="C46" s="65" t="s">
        <v>124</v>
      </c>
      <c r="D46" s="53" t="s">
        <v>50</v>
      </c>
      <c r="E46" s="37">
        <v>101.28</v>
      </c>
      <c r="F46" s="36">
        <v>93.85</v>
      </c>
      <c r="G46" s="38">
        <f t="shared" si="24"/>
        <v>9505.1279999999988</v>
      </c>
      <c r="H46" s="61">
        <f t="shared" si="25"/>
        <v>1.6392124216956724E-2</v>
      </c>
      <c r="I46" s="31"/>
      <c r="J46" s="116">
        <v>0</v>
      </c>
      <c r="K46" s="115">
        <f t="shared" si="26"/>
        <v>0</v>
      </c>
      <c r="L46" s="55"/>
      <c r="M46" s="55"/>
      <c r="N46" s="116">
        <v>0</v>
      </c>
      <c r="O46" s="115">
        <f t="shared" si="27"/>
        <v>0</v>
      </c>
      <c r="P46" s="55"/>
      <c r="Q46" s="55"/>
      <c r="R46" s="116">
        <v>0</v>
      </c>
      <c r="S46" s="115">
        <f t="shared" si="28"/>
        <v>0</v>
      </c>
      <c r="T46" s="55"/>
      <c r="U46" s="55"/>
      <c r="V46" s="116">
        <v>0</v>
      </c>
      <c r="W46" s="115">
        <f t="shared" si="29"/>
        <v>0</v>
      </c>
      <c r="X46" s="55"/>
      <c r="Y46" s="55"/>
      <c r="Z46" s="116">
        <v>0</v>
      </c>
      <c r="AA46" s="115">
        <f t="shared" si="30"/>
        <v>0</v>
      </c>
      <c r="AB46" s="55"/>
      <c r="AC46" s="55"/>
      <c r="AD46" s="116">
        <v>0</v>
      </c>
      <c r="AE46" s="115">
        <f t="shared" si="31"/>
        <v>0</v>
      </c>
      <c r="AF46" s="55"/>
      <c r="AG46" s="55"/>
      <c r="AH46" s="116">
        <v>0</v>
      </c>
      <c r="AI46" s="115">
        <f t="shared" si="32"/>
        <v>0</v>
      </c>
      <c r="AJ46" s="55"/>
      <c r="AK46" s="55"/>
      <c r="AL46" s="116">
        <v>0</v>
      </c>
      <c r="AM46" s="115">
        <f t="shared" si="33"/>
        <v>0</v>
      </c>
      <c r="AN46" s="55"/>
      <c r="AO46" s="55"/>
      <c r="AP46" s="116">
        <v>0</v>
      </c>
      <c r="AQ46" s="115">
        <f t="shared" si="34"/>
        <v>0</v>
      </c>
      <c r="AR46" s="55"/>
      <c r="AS46" s="55"/>
      <c r="AT46" s="55"/>
      <c r="AU46" s="31"/>
    </row>
    <row r="47" spans="1:47" ht="18.75" customHeight="1" outlineLevel="1" x14ac:dyDescent="0.25">
      <c r="A47" s="31"/>
      <c r="B47" s="62">
        <v>5.4</v>
      </c>
      <c r="C47" s="65" t="s">
        <v>125</v>
      </c>
      <c r="D47" s="53" t="s">
        <v>50</v>
      </c>
      <c r="E47" s="37">
        <v>53.59</v>
      </c>
      <c r="F47" s="36">
        <v>229.32</v>
      </c>
      <c r="G47" s="38">
        <f t="shared" si="24"/>
        <v>12289.2588</v>
      </c>
      <c r="H47" s="61">
        <f t="shared" si="25"/>
        <v>2.1193513310281416E-2</v>
      </c>
      <c r="I47" s="31"/>
      <c r="J47" s="116">
        <v>0</v>
      </c>
      <c r="K47" s="115">
        <f t="shared" si="26"/>
        <v>0</v>
      </c>
      <c r="L47" s="55"/>
      <c r="M47" s="55"/>
      <c r="N47" s="116">
        <v>0</v>
      </c>
      <c r="O47" s="115">
        <f t="shared" si="27"/>
        <v>0</v>
      </c>
      <c r="P47" s="55"/>
      <c r="Q47" s="55"/>
      <c r="R47" s="116">
        <v>0</v>
      </c>
      <c r="S47" s="115">
        <f t="shared" si="28"/>
        <v>0</v>
      </c>
      <c r="T47" s="55"/>
      <c r="U47" s="55"/>
      <c r="V47" s="116">
        <v>0</v>
      </c>
      <c r="W47" s="115">
        <f t="shared" si="29"/>
        <v>0</v>
      </c>
      <c r="X47" s="55"/>
      <c r="Y47" s="55"/>
      <c r="Z47" s="116">
        <v>0</v>
      </c>
      <c r="AA47" s="115">
        <f t="shared" si="30"/>
        <v>0</v>
      </c>
      <c r="AB47" s="55"/>
      <c r="AC47" s="55"/>
      <c r="AD47" s="116">
        <v>0</v>
      </c>
      <c r="AE47" s="115">
        <f t="shared" si="31"/>
        <v>0</v>
      </c>
      <c r="AF47" s="55"/>
      <c r="AG47" s="55"/>
      <c r="AH47" s="116">
        <v>0</v>
      </c>
      <c r="AI47" s="115">
        <f t="shared" si="32"/>
        <v>0</v>
      </c>
      <c r="AJ47" s="55"/>
      <c r="AK47" s="55"/>
      <c r="AL47" s="116">
        <v>0</v>
      </c>
      <c r="AM47" s="115">
        <f t="shared" si="33"/>
        <v>0</v>
      </c>
      <c r="AN47" s="55"/>
      <c r="AO47" s="55"/>
      <c r="AP47" s="116">
        <v>0</v>
      </c>
      <c r="AQ47" s="115">
        <f t="shared" si="34"/>
        <v>0</v>
      </c>
      <c r="AR47" s="55"/>
      <c r="AS47" s="55"/>
      <c r="AT47" s="55"/>
      <c r="AU47" s="31"/>
    </row>
    <row r="48" spans="1:47" ht="18.75" customHeight="1" outlineLevel="1" x14ac:dyDescent="0.25">
      <c r="A48" s="31"/>
      <c r="B48" s="62">
        <v>5.5</v>
      </c>
      <c r="C48" s="65" t="s">
        <v>126</v>
      </c>
      <c r="D48" s="53" t="s">
        <v>50</v>
      </c>
      <c r="E48" s="37">
        <v>45.19</v>
      </c>
      <c r="F48" s="36">
        <v>578.86</v>
      </c>
      <c r="G48" s="38">
        <f t="shared" si="24"/>
        <v>26158.683399999998</v>
      </c>
      <c r="H48" s="61">
        <f t="shared" si="25"/>
        <v>4.5112110814798489E-2</v>
      </c>
      <c r="I48" s="31"/>
      <c r="J48" s="116">
        <v>0</v>
      </c>
      <c r="K48" s="115">
        <f t="shared" si="26"/>
        <v>0</v>
      </c>
      <c r="L48" s="55"/>
      <c r="M48" s="55"/>
      <c r="N48" s="116">
        <v>0</v>
      </c>
      <c r="O48" s="115">
        <f t="shared" si="27"/>
        <v>0</v>
      </c>
      <c r="P48" s="55"/>
      <c r="Q48" s="55"/>
      <c r="R48" s="116">
        <v>0</v>
      </c>
      <c r="S48" s="115">
        <f t="shared" si="28"/>
        <v>0</v>
      </c>
      <c r="T48" s="55"/>
      <c r="U48" s="55"/>
      <c r="V48" s="116">
        <v>0</v>
      </c>
      <c r="W48" s="115">
        <f t="shared" si="29"/>
        <v>0</v>
      </c>
      <c r="X48" s="55"/>
      <c r="Y48" s="55"/>
      <c r="Z48" s="116">
        <v>0</v>
      </c>
      <c r="AA48" s="115">
        <f t="shared" si="30"/>
        <v>0</v>
      </c>
      <c r="AB48" s="55"/>
      <c r="AC48" s="55"/>
      <c r="AD48" s="116">
        <v>0</v>
      </c>
      <c r="AE48" s="115">
        <f t="shared" si="31"/>
        <v>0</v>
      </c>
      <c r="AF48" s="55"/>
      <c r="AG48" s="55"/>
      <c r="AH48" s="116">
        <v>0</v>
      </c>
      <c r="AI48" s="115">
        <f t="shared" si="32"/>
        <v>0</v>
      </c>
      <c r="AJ48" s="55"/>
      <c r="AK48" s="55"/>
      <c r="AL48" s="116">
        <v>0</v>
      </c>
      <c r="AM48" s="115">
        <f t="shared" si="33"/>
        <v>0</v>
      </c>
      <c r="AN48" s="55"/>
      <c r="AO48" s="55"/>
      <c r="AP48" s="116">
        <v>0</v>
      </c>
      <c r="AQ48" s="115">
        <f t="shared" si="34"/>
        <v>0</v>
      </c>
      <c r="AR48" s="55"/>
      <c r="AS48" s="55"/>
      <c r="AT48" s="55"/>
      <c r="AU48" s="31"/>
    </row>
    <row r="49" spans="1:47" ht="18.75" customHeight="1" outlineLevel="1" x14ac:dyDescent="0.25">
      <c r="A49" s="31"/>
      <c r="B49" s="62">
        <v>5.6</v>
      </c>
      <c r="C49" s="65" t="s">
        <v>126</v>
      </c>
      <c r="D49" s="53" t="s">
        <v>50</v>
      </c>
      <c r="E49" s="37">
        <v>8.58</v>
      </c>
      <c r="F49" s="36">
        <v>578.86</v>
      </c>
      <c r="G49" s="38">
        <f t="shared" si="24"/>
        <v>4966.6188000000002</v>
      </c>
      <c r="H49" s="61">
        <f t="shared" si="25"/>
        <v>8.5652115687313794E-3</v>
      </c>
      <c r="I49" s="31"/>
      <c r="J49" s="116">
        <v>0</v>
      </c>
      <c r="K49" s="115">
        <f t="shared" si="26"/>
        <v>0</v>
      </c>
      <c r="L49" s="55"/>
      <c r="M49" s="55"/>
      <c r="N49" s="116">
        <v>0</v>
      </c>
      <c r="O49" s="115">
        <f t="shared" si="27"/>
        <v>0</v>
      </c>
      <c r="P49" s="55"/>
      <c r="Q49" s="55"/>
      <c r="R49" s="116">
        <v>0</v>
      </c>
      <c r="S49" s="115">
        <f t="shared" si="28"/>
        <v>0</v>
      </c>
      <c r="T49" s="55"/>
      <c r="U49" s="55"/>
      <c r="V49" s="116">
        <v>0</v>
      </c>
      <c r="W49" s="115">
        <f t="shared" si="29"/>
        <v>0</v>
      </c>
      <c r="X49" s="55"/>
      <c r="Y49" s="55"/>
      <c r="Z49" s="116">
        <v>0</v>
      </c>
      <c r="AA49" s="115">
        <f t="shared" si="30"/>
        <v>0</v>
      </c>
      <c r="AB49" s="55"/>
      <c r="AC49" s="55"/>
      <c r="AD49" s="116">
        <v>0</v>
      </c>
      <c r="AE49" s="115">
        <f t="shared" si="31"/>
        <v>0</v>
      </c>
      <c r="AF49" s="55"/>
      <c r="AG49" s="55"/>
      <c r="AH49" s="116">
        <v>0</v>
      </c>
      <c r="AI49" s="115">
        <f t="shared" si="32"/>
        <v>0</v>
      </c>
      <c r="AJ49" s="55"/>
      <c r="AK49" s="55"/>
      <c r="AL49" s="116">
        <v>0</v>
      </c>
      <c r="AM49" s="115">
        <f t="shared" si="33"/>
        <v>0</v>
      </c>
      <c r="AN49" s="55"/>
      <c r="AO49" s="55"/>
      <c r="AP49" s="116">
        <v>0</v>
      </c>
      <c r="AQ49" s="115">
        <f t="shared" si="34"/>
        <v>0</v>
      </c>
      <c r="AR49" s="55"/>
      <c r="AS49" s="55"/>
      <c r="AT49" s="55"/>
      <c r="AU49" s="31"/>
    </row>
    <row r="50" spans="1:47" ht="18.75" customHeight="1" outlineLevel="1" x14ac:dyDescent="0.25">
      <c r="A50" s="31"/>
      <c r="B50" s="62">
        <v>5.7</v>
      </c>
      <c r="C50" s="65" t="s">
        <v>127</v>
      </c>
      <c r="D50" s="36" t="s">
        <v>56</v>
      </c>
      <c r="E50" s="37">
        <v>6</v>
      </c>
      <c r="F50" s="36">
        <v>750</v>
      </c>
      <c r="G50" s="38">
        <f t="shared" si="24"/>
        <v>4500</v>
      </c>
      <c r="H50" s="61">
        <f t="shared" si="25"/>
        <v>7.7605013816021487E-3</v>
      </c>
      <c r="I50" s="31"/>
      <c r="J50" s="116">
        <v>0</v>
      </c>
      <c r="K50" s="115">
        <f t="shared" si="26"/>
        <v>0</v>
      </c>
      <c r="L50" s="55"/>
      <c r="M50" s="55"/>
      <c r="N50" s="116">
        <v>0</v>
      </c>
      <c r="O50" s="115">
        <f t="shared" si="27"/>
        <v>0</v>
      </c>
      <c r="P50" s="55"/>
      <c r="Q50" s="55"/>
      <c r="R50" s="116">
        <v>0</v>
      </c>
      <c r="S50" s="115">
        <f t="shared" si="28"/>
        <v>0</v>
      </c>
      <c r="T50" s="55"/>
      <c r="U50" s="55"/>
      <c r="V50" s="116">
        <v>0</v>
      </c>
      <c r="W50" s="115">
        <f t="shared" si="29"/>
        <v>0</v>
      </c>
      <c r="X50" s="55"/>
      <c r="Y50" s="55"/>
      <c r="Z50" s="116">
        <v>0</v>
      </c>
      <c r="AA50" s="115">
        <f t="shared" si="30"/>
        <v>0</v>
      </c>
      <c r="AB50" s="55"/>
      <c r="AC50" s="55"/>
      <c r="AD50" s="116">
        <v>0</v>
      </c>
      <c r="AE50" s="115">
        <f t="shared" si="31"/>
        <v>0</v>
      </c>
      <c r="AF50" s="55"/>
      <c r="AG50" s="55"/>
      <c r="AH50" s="116">
        <v>0</v>
      </c>
      <c r="AI50" s="115">
        <f t="shared" si="32"/>
        <v>0</v>
      </c>
      <c r="AJ50" s="55"/>
      <c r="AK50" s="55"/>
      <c r="AL50" s="116">
        <v>0</v>
      </c>
      <c r="AM50" s="115">
        <f t="shared" si="33"/>
        <v>0</v>
      </c>
      <c r="AN50" s="55"/>
      <c r="AO50" s="55"/>
      <c r="AP50" s="116">
        <v>0</v>
      </c>
      <c r="AQ50" s="115">
        <f t="shared" si="34"/>
        <v>0</v>
      </c>
      <c r="AR50" s="55"/>
      <c r="AS50" s="55"/>
      <c r="AT50" s="55"/>
      <c r="AU50" s="31"/>
    </row>
    <row r="51" spans="1:47" ht="18.75" customHeight="1" outlineLevel="1" x14ac:dyDescent="0.25">
      <c r="A51" s="31"/>
      <c r="B51" s="62">
        <v>5.8</v>
      </c>
      <c r="C51" s="65" t="s">
        <v>128</v>
      </c>
      <c r="D51" s="53" t="s">
        <v>50</v>
      </c>
      <c r="E51" s="37">
        <v>62.23</v>
      </c>
      <c r="F51" s="36">
        <v>212.2</v>
      </c>
      <c r="G51" s="38">
        <f t="shared" si="24"/>
        <v>13205.205999999998</v>
      </c>
      <c r="H51" s="61">
        <f t="shared" si="25"/>
        <v>2.277311542385355E-2</v>
      </c>
      <c r="I51" s="31"/>
      <c r="J51" s="116">
        <v>0</v>
      </c>
      <c r="K51" s="115">
        <f t="shared" si="26"/>
        <v>0</v>
      </c>
      <c r="L51" s="55"/>
      <c r="M51" s="55"/>
      <c r="N51" s="116">
        <v>0</v>
      </c>
      <c r="O51" s="115">
        <f t="shared" si="27"/>
        <v>0</v>
      </c>
      <c r="P51" s="55"/>
      <c r="Q51" s="55"/>
      <c r="R51" s="116">
        <v>0</v>
      </c>
      <c r="S51" s="115">
        <f t="shared" si="28"/>
        <v>0</v>
      </c>
      <c r="T51" s="55"/>
      <c r="U51" s="55"/>
      <c r="V51" s="116">
        <v>0</v>
      </c>
      <c r="W51" s="115">
        <f t="shared" si="29"/>
        <v>0</v>
      </c>
      <c r="X51" s="55"/>
      <c r="Y51" s="55"/>
      <c r="Z51" s="116">
        <v>0</v>
      </c>
      <c r="AA51" s="115">
        <f t="shared" si="30"/>
        <v>0</v>
      </c>
      <c r="AB51" s="55"/>
      <c r="AC51" s="55"/>
      <c r="AD51" s="116">
        <v>0</v>
      </c>
      <c r="AE51" s="115">
        <f t="shared" si="31"/>
        <v>0</v>
      </c>
      <c r="AF51" s="55"/>
      <c r="AG51" s="55"/>
      <c r="AH51" s="116">
        <v>0</v>
      </c>
      <c r="AI51" s="115">
        <f t="shared" si="32"/>
        <v>0</v>
      </c>
      <c r="AJ51" s="55"/>
      <c r="AK51" s="55"/>
      <c r="AL51" s="116">
        <v>0</v>
      </c>
      <c r="AM51" s="115">
        <f t="shared" si="33"/>
        <v>0</v>
      </c>
      <c r="AN51" s="55"/>
      <c r="AO51" s="55"/>
      <c r="AP51" s="116">
        <v>0</v>
      </c>
      <c r="AQ51" s="115">
        <f t="shared" si="34"/>
        <v>0</v>
      </c>
      <c r="AR51" s="55"/>
      <c r="AS51" s="55"/>
      <c r="AT51" s="55"/>
      <c r="AU51" s="31"/>
    </row>
    <row r="52" spans="1:47" ht="18.75" customHeight="1" outlineLevel="1" x14ac:dyDescent="0.25">
      <c r="A52" s="31"/>
      <c r="B52" s="62">
        <v>5.9</v>
      </c>
      <c r="C52" s="65" t="s">
        <v>129</v>
      </c>
      <c r="D52" s="36" t="s">
        <v>50</v>
      </c>
      <c r="E52" s="37">
        <v>62.23</v>
      </c>
      <c r="F52" s="36">
        <v>98.18</v>
      </c>
      <c r="G52" s="38">
        <f t="shared" si="24"/>
        <v>6109.7413999999999</v>
      </c>
      <c r="H52" s="61">
        <f t="shared" si="25"/>
        <v>1.0536590350207077E-2</v>
      </c>
      <c r="I52" s="31"/>
      <c r="J52" s="116">
        <v>0</v>
      </c>
      <c r="K52" s="115">
        <f t="shared" si="26"/>
        <v>0</v>
      </c>
      <c r="L52" s="55"/>
      <c r="M52" s="55"/>
      <c r="N52" s="116">
        <v>0</v>
      </c>
      <c r="O52" s="115">
        <f t="shared" si="27"/>
        <v>0</v>
      </c>
      <c r="P52" s="55"/>
      <c r="Q52" s="55"/>
      <c r="R52" s="116">
        <v>0</v>
      </c>
      <c r="S52" s="115">
        <f t="shared" si="28"/>
        <v>0</v>
      </c>
      <c r="T52" s="55"/>
      <c r="U52" s="55"/>
      <c r="V52" s="116">
        <v>0</v>
      </c>
      <c r="W52" s="115">
        <f t="shared" si="29"/>
        <v>0</v>
      </c>
      <c r="X52" s="55"/>
      <c r="Y52" s="55"/>
      <c r="Z52" s="116">
        <v>0</v>
      </c>
      <c r="AA52" s="115">
        <f t="shared" si="30"/>
        <v>0</v>
      </c>
      <c r="AB52" s="55"/>
      <c r="AC52" s="55"/>
      <c r="AD52" s="116">
        <v>0</v>
      </c>
      <c r="AE52" s="115">
        <f t="shared" si="31"/>
        <v>0</v>
      </c>
      <c r="AF52" s="55"/>
      <c r="AG52" s="55"/>
      <c r="AH52" s="116">
        <v>0</v>
      </c>
      <c r="AI52" s="115">
        <f t="shared" si="32"/>
        <v>0</v>
      </c>
      <c r="AJ52" s="55"/>
      <c r="AK52" s="55"/>
      <c r="AL52" s="116">
        <v>0</v>
      </c>
      <c r="AM52" s="115">
        <f t="shared" si="33"/>
        <v>0</v>
      </c>
      <c r="AN52" s="55"/>
      <c r="AO52" s="55"/>
      <c r="AP52" s="116">
        <v>0</v>
      </c>
      <c r="AQ52" s="115">
        <f t="shared" si="34"/>
        <v>0</v>
      </c>
      <c r="AR52" s="55"/>
      <c r="AS52" s="55"/>
      <c r="AT52" s="55"/>
      <c r="AU52" s="31"/>
    </row>
    <row r="53" spans="1:47" ht="18.75" customHeight="1" outlineLevel="1" x14ac:dyDescent="0.25">
      <c r="A53" s="31"/>
      <c r="B53" s="63">
        <v>5.0999999999999996</v>
      </c>
      <c r="C53" s="65" t="s">
        <v>130</v>
      </c>
      <c r="D53" s="53" t="s">
        <v>56</v>
      </c>
      <c r="E53" s="37">
        <v>1</v>
      </c>
      <c r="F53" s="36">
        <v>1455.39</v>
      </c>
      <c r="G53" s="38">
        <f t="shared" si="24"/>
        <v>1455.39</v>
      </c>
      <c r="H53" s="61">
        <f t="shared" si="25"/>
        <v>2.5099013568377674E-3</v>
      </c>
      <c r="I53" s="31"/>
      <c r="J53" s="116">
        <v>0</v>
      </c>
      <c r="K53" s="115">
        <f t="shared" si="26"/>
        <v>0</v>
      </c>
      <c r="L53" s="55"/>
      <c r="M53" s="55"/>
      <c r="N53" s="116">
        <v>0</v>
      </c>
      <c r="O53" s="115">
        <f t="shared" si="27"/>
        <v>0</v>
      </c>
      <c r="P53" s="55"/>
      <c r="Q53" s="55"/>
      <c r="R53" s="116">
        <v>0</v>
      </c>
      <c r="S53" s="115">
        <f t="shared" si="28"/>
        <v>0</v>
      </c>
      <c r="T53" s="55"/>
      <c r="U53" s="55"/>
      <c r="V53" s="116">
        <v>0</v>
      </c>
      <c r="W53" s="115">
        <f t="shared" si="29"/>
        <v>0</v>
      </c>
      <c r="X53" s="55"/>
      <c r="Y53" s="55"/>
      <c r="Z53" s="116">
        <v>0</v>
      </c>
      <c r="AA53" s="115">
        <f t="shared" si="30"/>
        <v>0</v>
      </c>
      <c r="AB53" s="55"/>
      <c r="AC53" s="55"/>
      <c r="AD53" s="116">
        <v>0</v>
      </c>
      <c r="AE53" s="115">
        <f t="shared" si="31"/>
        <v>0</v>
      </c>
      <c r="AF53" s="55"/>
      <c r="AG53" s="55"/>
      <c r="AH53" s="116">
        <v>0</v>
      </c>
      <c r="AI53" s="115">
        <f t="shared" si="32"/>
        <v>0</v>
      </c>
      <c r="AJ53" s="55"/>
      <c r="AK53" s="55"/>
      <c r="AL53" s="116">
        <v>0</v>
      </c>
      <c r="AM53" s="115">
        <f t="shared" si="33"/>
        <v>0</v>
      </c>
      <c r="AN53" s="55"/>
      <c r="AO53" s="55"/>
      <c r="AP53" s="116">
        <v>0</v>
      </c>
      <c r="AQ53" s="115">
        <f t="shared" si="34"/>
        <v>0</v>
      </c>
      <c r="AR53" s="55"/>
      <c r="AS53" s="55"/>
      <c r="AT53" s="55"/>
      <c r="AU53" s="31"/>
    </row>
    <row r="54" spans="1:47" ht="18.75" customHeight="1" outlineLevel="1" x14ac:dyDescent="0.25">
      <c r="A54" s="31"/>
      <c r="B54" s="63">
        <v>5.1100000000000003</v>
      </c>
      <c r="C54" s="65" t="s">
        <v>109</v>
      </c>
      <c r="D54" s="36" t="s">
        <v>53</v>
      </c>
      <c r="E54" s="37">
        <v>9.6</v>
      </c>
      <c r="F54" s="36">
        <v>234</v>
      </c>
      <c r="G54" s="38">
        <f t="shared" si="24"/>
        <v>2246.4</v>
      </c>
      <c r="H54" s="61">
        <f t="shared" si="25"/>
        <v>3.8740422896957928E-3</v>
      </c>
      <c r="I54" s="31"/>
      <c r="J54" s="116">
        <v>0</v>
      </c>
      <c r="K54" s="115">
        <f t="shared" si="26"/>
        <v>0</v>
      </c>
      <c r="L54" s="55"/>
      <c r="M54" s="55"/>
      <c r="N54" s="116">
        <v>0</v>
      </c>
      <c r="O54" s="115">
        <f t="shared" si="27"/>
        <v>0</v>
      </c>
      <c r="P54" s="55"/>
      <c r="Q54" s="55"/>
      <c r="R54" s="116">
        <v>0</v>
      </c>
      <c r="S54" s="115">
        <f t="shared" si="28"/>
        <v>0</v>
      </c>
      <c r="T54" s="55"/>
      <c r="U54" s="55"/>
      <c r="V54" s="116">
        <v>0</v>
      </c>
      <c r="W54" s="115">
        <f t="shared" si="29"/>
        <v>0</v>
      </c>
      <c r="X54" s="55"/>
      <c r="Y54" s="55"/>
      <c r="Z54" s="116">
        <v>0</v>
      </c>
      <c r="AA54" s="115">
        <f t="shared" si="30"/>
        <v>0</v>
      </c>
      <c r="AB54" s="55"/>
      <c r="AC54" s="55"/>
      <c r="AD54" s="116">
        <v>0</v>
      </c>
      <c r="AE54" s="115">
        <f t="shared" si="31"/>
        <v>0</v>
      </c>
      <c r="AF54" s="55"/>
      <c r="AG54" s="55"/>
      <c r="AH54" s="116">
        <v>0</v>
      </c>
      <c r="AI54" s="115">
        <f t="shared" si="32"/>
        <v>0</v>
      </c>
      <c r="AJ54" s="55"/>
      <c r="AK54" s="55"/>
      <c r="AL54" s="116">
        <v>0</v>
      </c>
      <c r="AM54" s="115">
        <f t="shared" si="33"/>
        <v>0</v>
      </c>
      <c r="AN54" s="55"/>
      <c r="AO54" s="55"/>
      <c r="AP54" s="116">
        <v>0</v>
      </c>
      <c r="AQ54" s="115">
        <f t="shared" si="34"/>
        <v>0</v>
      </c>
      <c r="AR54" s="55"/>
      <c r="AS54" s="55"/>
      <c r="AT54" s="55"/>
      <c r="AU54" s="31"/>
    </row>
    <row r="55" spans="1:47" ht="18.75" customHeight="1" outlineLevel="1" x14ac:dyDescent="0.25">
      <c r="A55" s="31"/>
      <c r="B55" s="63">
        <v>5.12</v>
      </c>
      <c r="C55" s="65" t="s">
        <v>131</v>
      </c>
      <c r="D55" s="53" t="s">
        <v>50</v>
      </c>
      <c r="E55" s="37">
        <v>5.4</v>
      </c>
      <c r="F55" s="36">
        <v>312</v>
      </c>
      <c r="G55" s="38">
        <f t="shared" si="24"/>
        <v>1684.8000000000002</v>
      </c>
      <c r="H55" s="61">
        <f t="shared" si="25"/>
        <v>2.905531717271845E-3</v>
      </c>
      <c r="I55" s="31"/>
      <c r="J55" s="116">
        <v>0</v>
      </c>
      <c r="K55" s="115">
        <f t="shared" si="26"/>
        <v>0</v>
      </c>
      <c r="L55" s="55"/>
      <c r="M55" s="55"/>
      <c r="N55" s="116">
        <v>0</v>
      </c>
      <c r="O55" s="115">
        <f t="shared" si="27"/>
        <v>0</v>
      </c>
      <c r="P55" s="55"/>
      <c r="Q55" s="55"/>
      <c r="R55" s="116">
        <v>0</v>
      </c>
      <c r="S55" s="115">
        <f t="shared" si="28"/>
        <v>0</v>
      </c>
      <c r="T55" s="55"/>
      <c r="U55" s="55"/>
      <c r="V55" s="116">
        <v>0</v>
      </c>
      <c r="W55" s="115">
        <f t="shared" si="29"/>
        <v>0</v>
      </c>
      <c r="X55" s="55"/>
      <c r="Y55" s="55"/>
      <c r="Z55" s="116">
        <v>0</v>
      </c>
      <c r="AA55" s="115">
        <f t="shared" si="30"/>
        <v>0</v>
      </c>
      <c r="AB55" s="55"/>
      <c r="AC55" s="55"/>
      <c r="AD55" s="116">
        <v>0</v>
      </c>
      <c r="AE55" s="115">
        <f t="shared" si="31"/>
        <v>0</v>
      </c>
      <c r="AF55" s="55"/>
      <c r="AG55" s="55"/>
      <c r="AH55" s="116">
        <v>0</v>
      </c>
      <c r="AI55" s="115">
        <f t="shared" si="32"/>
        <v>0</v>
      </c>
      <c r="AJ55" s="55"/>
      <c r="AK55" s="55"/>
      <c r="AL55" s="116">
        <v>0</v>
      </c>
      <c r="AM55" s="115">
        <f t="shared" si="33"/>
        <v>0</v>
      </c>
      <c r="AN55" s="55"/>
      <c r="AO55" s="55"/>
      <c r="AP55" s="116">
        <v>0</v>
      </c>
      <c r="AQ55" s="115">
        <f t="shared" si="34"/>
        <v>0</v>
      </c>
      <c r="AR55" s="55"/>
      <c r="AS55" s="55"/>
      <c r="AT55" s="55"/>
      <c r="AU55" s="31"/>
    </row>
    <row r="56" spans="1:47" ht="18.75" customHeight="1" outlineLevel="1" x14ac:dyDescent="0.25">
      <c r="A56" s="31"/>
      <c r="B56" s="63">
        <v>5.13</v>
      </c>
      <c r="C56" s="65" t="s">
        <v>132</v>
      </c>
      <c r="D56" s="53" t="s">
        <v>50</v>
      </c>
      <c r="E56" s="37">
        <v>45.19</v>
      </c>
      <c r="F56" s="36">
        <v>224.97</v>
      </c>
      <c r="G56" s="38">
        <f t="shared" si="24"/>
        <v>10166.3943</v>
      </c>
      <c r="H56" s="61">
        <f t="shared" si="25"/>
        <v>1.7532514891347158E-2</v>
      </c>
      <c r="I56" s="31"/>
      <c r="J56" s="116">
        <v>0</v>
      </c>
      <c r="K56" s="115">
        <f t="shared" si="26"/>
        <v>0</v>
      </c>
      <c r="L56" s="55"/>
      <c r="M56" s="55"/>
      <c r="N56" s="116">
        <v>0</v>
      </c>
      <c r="O56" s="115">
        <f t="shared" si="27"/>
        <v>0</v>
      </c>
      <c r="P56" s="55"/>
      <c r="Q56" s="55"/>
      <c r="R56" s="116">
        <v>0</v>
      </c>
      <c r="S56" s="115">
        <f t="shared" si="28"/>
        <v>0</v>
      </c>
      <c r="T56" s="55"/>
      <c r="U56" s="55"/>
      <c r="V56" s="116">
        <v>0</v>
      </c>
      <c r="W56" s="115">
        <f t="shared" si="29"/>
        <v>0</v>
      </c>
      <c r="X56" s="55"/>
      <c r="Y56" s="55"/>
      <c r="Z56" s="116">
        <v>0</v>
      </c>
      <c r="AA56" s="115">
        <f t="shared" si="30"/>
        <v>0</v>
      </c>
      <c r="AB56" s="55"/>
      <c r="AC56" s="55"/>
      <c r="AD56" s="116">
        <v>0</v>
      </c>
      <c r="AE56" s="115">
        <f t="shared" si="31"/>
        <v>0</v>
      </c>
      <c r="AF56" s="55"/>
      <c r="AG56" s="55"/>
      <c r="AH56" s="116">
        <v>0</v>
      </c>
      <c r="AI56" s="115">
        <f t="shared" si="32"/>
        <v>0</v>
      </c>
      <c r="AJ56" s="55"/>
      <c r="AK56" s="55"/>
      <c r="AL56" s="116">
        <v>0</v>
      </c>
      <c r="AM56" s="115">
        <f t="shared" si="33"/>
        <v>0</v>
      </c>
      <c r="AN56" s="55"/>
      <c r="AO56" s="55"/>
      <c r="AP56" s="116">
        <v>0</v>
      </c>
      <c r="AQ56" s="115">
        <f t="shared" si="34"/>
        <v>0</v>
      </c>
      <c r="AR56" s="55"/>
      <c r="AS56" s="55"/>
      <c r="AT56" s="55"/>
      <c r="AU56" s="31"/>
    </row>
    <row r="57" spans="1:47" ht="18.75" customHeight="1" outlineLevel="1" x14ac:dyDescent="0.25">
      <c r="A57" s="31"/>
      <c r="B57" s="63">
        <v>5.14</v>
      </c>
      <c r="C57" s="65" t="s">
        <v>133</v>
      </c>
      <c r="D57" s="53" t="s">
        <v>53</v>
      </c>
      <c r="E57" s="37">
        <v>25.14</v>
      </c>
      <c r="F57" s="36">
        <v>96.82</v>
      </c>
      <c r="G57" s="38">
        <f t="shared" si="24"/>
        <v>2434.0547999999999</v>
      </c>
      <c r="H57" s="61">
        <f t="shared" si="25"/>
        <v>4.1976634751767425E-3</v>
      </c>
      <c r="I57" s="31"/>
      <c r="J57" s="116">
        <v>0</v>
      </c>
      <c r="K57" s="115">
        <f t="shared" si="26"/>
        <v>0</v>
      </c>
      <c r="L57" s="55"/>
      <c r="M57" s="55"/>
      <c r="N57" s="116">
        <v>0</v>
      </c>
      <c r="O57" s="115">
        <f t="shared" si="27"/>
        <v>0</v>
      </c>
      <c r="P57" s="55"/>
      <c r="Q57" s="55"/>
      <c r="R57" s="116">
        <v>0</v>
      </c>
      <c r="S57" s="115">
        <f t="shared" si="28"/>
        <v>0</v>
      </c>
      <c r="T57" s="55"/>
      <c r="U57" s="55"/>
      <c r="V57" s="116">
        <v>0</v>
      </c>
      <c r="W57" s="115">
        <f t="shared" si="29"/>
        <v>0</v>
      </c>
      <c r="X57" s="55"/>
      <c r="Y57" s="55"/>
      <c r="Z57" s="116">
        <v>0</v>
      </c>
      <c r="AA57" s="115">
        <f t="shared" si="30"/>
        <v>0</v>
      </c>
      <c r="AB57" s="55"/>
      <c r="AC57" s="55"/>
      <c r="AD57" s="116">
        <v>0</v>
      </c>
      <c r="AE57" s="115">
        <f t="shared" si="31"/>
        <v>0</v>
      </c>
      <c r="AF57" s="55"/>
      <c r="AG57" s="55"/>
      <c r="AH57" s="116">
        <v>0</v>
      </c>
      <c r="AI57" s="115">
        <f t="shared" si="32"/>
        <v>0</v>
      </c>
      <c r="AJ57" s="55"/>
      <c r="AK57" s="55"/>
      <c r="AL57" s="116">
        <v>0</v>
      </c>
      <c r="AM57" s="115">
        <f t="shared" si="33"/>
        <v>0</v>
      </c>
      <c r="AN57" s="55"/>
      <c r="AO57" s="55"/>
      <c r="AP57" s="116">
        <v>0</v>
      </c>
      <c r="AQ57" s="115">
        <f t="shared" si="34"/>
        <v>0</v>
      </c>
      <c r="AR57" s="55"/>
      <c r="AS57" s="55"/>
      <c r="AT57" s="55"/>
      <c r="AU57" s="31"/>
    </row>
    <row r="58" spans="1:47" ht="18.75" customHeight="1" outlineLevel="1" x14ac:dyDescent="0.25">
      <c r="A58" s="31"/>
      <c r="B58" s="64">
        <v>5.15</v>
      </c>
      <c r="C58" s="66" t="s">
        <v>134</v>
      </c>
      <c r="D58" s="54" t="s">
        <v>56</v>
      </c>
      <c r="E58" s="34">
        <v>1</v>
      </c>
      <c r="F58" s="33">
        <v>3573.79</v>
      </c>
      <c r="G58" s="35">
        <f t="shared" si="24"/>
        <v>3573.79</v>
      </c>
      <c r="H58" s="61">
        <f t="shared" si="25"/>
        <v>6.163200496123543E-3</v>
      </c>
      <c r="I58" s="31"/>
      <c r="J58" s="116">
        <v>0</v>
      </c>
      <c r="K58" s="115">
        <f t="shared" si="26"/>
        <v>0</v>
      </c>
      <c r="L58" s="55"/>
      <c r="M58" s="55"/>
      <c r="N58" s="116">
        <v>0</v>
      </c>
      <c r="O58" s="115">
        <f t="shared" si="27"/>
        <v>0</v>
      </c>
      <c r="P58" s="55"/>
      <c r="Q58" s="55"/>
      <c r="R58" s="116">
        <v>0</v>
      </c>
      <c r="S58" s="115">
        <f t="shared" si="28"/>
        <v>0</v>
      </c>
      <c r="T58" s="55"/>
      <c r="U58" s="55"/>
      <c r="V58" s="116">
        <v>0</v>
      </c>
      <c r="W58" s="115">
        <f t="shared" si="29"/>
        <v>0</v>
      </c>
      <c r="X58" s="55"/>
      <c r="Y58" s="55"/>
      <c r="Z58" s="116">
        <v>0</v>
      </c>
      <c r="AA58" s="115">
        <f t="shared" si="30"/>
        <v>0</v>
      </c>
      <c r="AB58" s="55"/>
      <c r="AC58" s="55"/>
      <c r="AD58" s="116">
        <v>0</v>
      </c>
      <c r="AE58" s="115">
        <f t="shared" si="31"/>
        <v>0</v>
      </c>
      <c r="AF58" s="55"/>
      <c r="AG58" s="55"/>
      <c r="AH58" s="116">
        <v>0</v>
      </c>
      <c r="AI58" s="115">
        <f t="shared" si="32"/>
        <v>0</v>
      </c>
      <c r="AJ58" s="55"/>
      <c r="AK58" s="55"/>
      <c r="AL58" s="116">
        <v>0</v>
      </c>
      <c r="AM58" s="115">
        <f t="shared" si="33"/>
        <v>0</v>
      </c>
      <c r="AN58" s="55"/>
      <c r="AO58" s="55"/>
      <c r="AP58" s="116">
        <v>0</v>
      </c>
      <c r="AQ58" s="115">
        <f t="shared" si="34"/>
        <v>0</v>
      </c>
      <c r="AR58" s="55"/>
      <c r="AS58" s="55"/>
      <c r="AT58" s="55"/>
      <c r="AU58" s="31"/>
    </row>
    <row r="59" spans="1:47" ht="18.75" customHeight="1" outlineLevel="1" x14ac:dyDescent="0.25">
      <c r="A59" s="55"/>
      <c r="B59" s="62"/>
      <c r="C59" s="137" t="s">
        <v>232</v>
      </c>
      <c r="D59" s="36"/>
      <c r="E59" s="37"/>
      <c r="F59" s="36"/>
      <c r="G59" s="38"/>
      <c r="H59" s="61"/>
      <c r="I59" s="55"/>
      <c r="J59" s="116"/>
      <c r="K59" s="115"/>
      <c r="L59" s="55"/>
      <c r="M59" s="55"/>
      <c r="N59" s="116"/>
      <c r="O59" s="115"/>
      <c r="P59" s="55"/>
      <c r="Q59" s="55"/>
      <c r="R59" s="116"/>
      <c r="S59" s="115"/>
      <c r="T59" s="55"/>
      <c r="U59" s="55"/>
      <c r="V59" s="116"/>
      <c r="W59" s="115"/>
      <c r="X59" s="55"/>
      <c r="Y59" s="55"/>
      <c r="Z59" s="116"/>
      <c r="AA59" s="115"/>
      <c r="AB59" s="55"/>
      <c r="AC59" s="55"/>
      <c r="AD59" s="116"/>
      <c r="AE59" s="115"/>
      <c r="AF59" s="55"/>
      <c r="AG59" s="55"/>
      <c r="AH59" s="116"/>
      <c r="AI59" s="115"/>
      <c r="AJ59" s="55"/>
      <c r="AK59" s="55"/>
      <c r="AL59" s="116"/>
      <c r="AM59" s="115"/>
      <c r="AN59" s="55"/>
      <c r="AO59" s="55"/>
      <c r="AP59" s="116"/>
      <c r="AQ59" s="115"/>
      <c r="AR59" s="55"/>
      <c r="AS59" s="55"/>
      <c r="AT59" s="55"/>
      <c r="AU59" s="55"/>
    </row>
    <row r="60" spans="1:47" ht="18.75" customHeight="1" x14ac:dyDescent="0.25">
      <c r="A60" s="1"/>
      <c r="B60" s="58">
        <v>6</v>
      </c>
      <c r="C60" s="27" t="s">
        <v>57</v>
      </c>
      <c r="D60" s="28"/>
      <c r="E60" s="29"/>
      <c r="F60" s="28"/>
      <c r="G60" s="30">
        <f>SUM(G61:G69)</f>
        <v>31150.729999999996</v>
      </c>
      <c r="H60" s="59">
        <f>G60/$G$8</f>
        <v>5.3721174045092329E-2</v>
      </c>
      <c r="I60" s="1"/>
      <c r="J60" s="104"/>
      <c r="K60" s="108">
        <f>SUM(K61:K70)</f>
        <v>0</v>
      </c>
      <c r="L60" s="103"/>
      <c r="M60" s="103"/>
      <c r="N60" s="104"/>
      <c r="O60" s="108">
        <f>SUM(O61:O70)</f>
        <v>0</v>
      </c>
      <c r="P60" s="103"/>
      <c r="Q60" s="103"/>
      <c r="R60" s="104"/>
      <c r="S60" s="108">
        <f>SUM(S61:S70)</f>
        <v>0</v>
      </c>
      <c r="T60" s="103"/>
      <c r="U60" s="103"/>
      <c r="V60" s="104"/>
      <c r="W60" s="108">
        <f>SUM(W61:W70)</f>
        <v>0</v>
      </c>
      <c r="X60" s="103"/>
      <c r="Y60" s="103"/>
      <c r="Z60" s="104"/>
      <c r="AA60" s="108">
        <f>SUM(AA61:AA70)</f>
        <v>0</v>
      </c>
      <c r="AB60" s="103"/>
      <c r="AC60" s="103"/>
      <c r="AD60" s="104"/>
      <c r="AE60" s="108">
        <f>SUM(AE61:AE70)</f>
        <v>0</v>
      </c>
      <c r="AF60" s="103"/>
      <c r="AG60" s="103"/>
      <c r="AH60" s="104"/>
      <c r="AI60" s="108">
        <f>SUM(AI61:AI70)</f>
        <v>0</v>
      </c>
      <c r="AJ60" s="103"/>
      <c r="AK60" s="103"/>
      <c r="AL60" s="104"/>
      <c r="AM60" s="108">
        <f>SUM(AM61:AM70)</f>
        <v>0</v>
      </c>
      <c r="AN60" s="103"/>
      <c r="AO60" s="103"/>
      <c r="AP60" s="104"/>
      <c r="AQ60" s="108">
        <f>SUM(AQ61:AQ70)</f>
        <v>0</v>
      </c>
      <c r="AR60" s="103"/>
      <c r="AS60" s="103"/>
      <c r="AT60" s="103"/>
      <c r="AU60" s="1"/>
    </row>
    <row r="61" spans="1:47" ht="18.75" customHeight="1" outlineLevel="1" x14ac:dyDescent="0.25">
      <c r="A61" s="31"/>
      <c r="B61" s="62">
        <v>6.1</v>
      </c>
      <c r="C61" s="65" t="s">
        <v>135</v>
      </c>
      <c r="D61" s="53" t="s">
        <v>136</v>
      </c>
      <c r="E61" s="37">
        <v>1</v>
      </c>
      <c r="F61" s="36">
        <v>5427.42</v>
      </c>
      <c r="G61" s="38">
        <f t="shared" ref="G61:G69" si="35">E61*F61</f>
        <v>5427.42</v>
      </c>
      <c r="H61" s="61">
        <f t="shared" ref="H61:H69" si="36">G61/$G$8</f>
        <v>9.3598889796744755E-3</v>
      </c>
      <c r="I61" s="31"/>
      <c r="J61" s="116">
        <v>0</v>
      </c>
      <c r="K61" s="115">
        <f t="shared" ref="K61:K69" si="37">J61*$G61</f>
        <v>0</v>
      </c>
      <c r="L61" s="55"/>
      <c r="M61" s="55"/>
      <c r="N61" s="116">
        <v>0</v>
      </c>
      <c r="O61" s="115">
        <f t="shared" ref="O61:O69" si="38">N61*$G61</f>
        <v>0</v>
      </c>
      <c r="P61" s="55"/>
      <c r="Q61" s="55"/>
      <c r="R61" s="116">
        <v>0</v>
      </c>
      <c r="S61" s="115">
        <f t="shared" ref="S61:S69" si="39">R61*$G61</f>
        <v>0</v>
      </c>
      <c r="T61" s="55"/>
      <c r="U61" s="55"/>
      <c r="V61" s="116">
        <v>0</v>
      </c>
      <c r="W61" s="115">
        <f t="shared" ref="W61:W69" si="40">V61*$G61</f>
        <v>0</v>
      </c>
      <c r="X61" s="55"/>
      <c r="Y61" s="55"/>
      <c r="Z61" s="116">
        <v>0</v>
      </c>
      <c r="AA61" s="115">
        <f t="shared" ref="AA61:AA69" si="41">Z61*$G61</f>
        <v>0</v>
      </c>
      <c r="AB61" s="55"/>
      <c r="AC61" s="55"/>
      <c r="AD61" s="116">
        <v>0</v>
      </c>
      <c r="AE61" s="115">
        <f t="shared" ref="AE61:AE69" si="42">AD61*$G61</f>
        <v>0</v>
      </c>
      <c r="AF61" s="55"/>
      <c r="AG61" s="55"/>
      <c r="AH61" s="116">
        <v>0</v>
      </c>
      <c r="AI61" s="115">
        <f t="shared" ref="AI61:AI69" si="43">AH61*$G61</f>
        <v>0</v>
      </c>
      <c r="AJ61" s="55"/>
      <c r="AK61" s="55"/>
      <c r="AL61" s="116">
        <v>0</v>
      </c>
      <c r="AM61" s="115">
        <f t="shared" ref="AM61:AM69" si="44">AL61*$G61</f>
        <v>0</v>
      </c>
      <c r="AN61" s="55"/>
      <c r="AO61" s="55"/>
      <c r="AP61" s="116">
        <v>0</v>
      </c>
      <c r="AQ61" s="115">
        <f t="shared" ref="AQ61:AQ69" si="45">AP61*$G61</f>
        <v>0</v>
      </c>
      <c r="AR61" s="55"/>
      <c r="AS61" s="55"/>
      <c r="AT61" s="55"/>
      <c r="AU61" s="31"/>
    </row>
    <row r="62" spans="1:47" ht="18.75" customHeight="1" outlineLevel="1" x14ac:dyDescent="0.25">
      <c r="A62" s="31"/>
      <c r="B62" s="62">
        <v>6.2</v>
      </c>
      <c r="C62" s="65" t="s">
        <v>137</v>
      </c>
      <c r="D62" s="53" t="s">
        <v>136</v>
      </c>
      <c r="E62" s="37">
        <v>1</v>
      </c>
      <c r="F62" s="36">
        <v>2739.57</v>
      </c>
      <c r="G62" s="38">
        <f t="shared" si="35"/>
        <v>2739.57</v>
      </c>
      <c r="H62" s="61">
        <f t="shared" si="36"/>
        <v>4.7245415044435109E-3</v>
      </c>
      <c r="I62" s="31"/>
      <c r="J62" s="116">
        <v>0</v>
      </c>
      <c r="K62" s="115">
        <f t="shared" si="37"/>
        <v>0</v>
      </c>
      <c r="L62" s="55"/>
      <c r="M62" s="55"/>
      <c r="N62" s="116">
        <v>0</v>
      </c>
      <c r="O62" s="115">
        <f t="shared" si="38"/>
        <v>0</v>
      </c>
      <c r="P62" s="55"/>
      <c r="Q62" s="55"/>
      <c r="R62" s="116">
        <v>0</v>
      </c>
      <c r="S62" s="115">
        <f t="shared" si="39"/>
        <v>0</v>
      </c>
      <c r="T62" s="55"/>
      <c r="U62" s="55"/>
      <c r="V62" s="116">
        <v>0</v>
      </c>
      <c r="W62" s="115">
        <f t="shared" si="40"/>
        <v>0</v>
      </c>
      <c r="X62" s="55"/>
      <c r="Y62" s="55"/>
      <c r="Z62" s="116">
        <v>0</v>
      </c>
      <c r="AA62" s="115">
        <f t="shared" si="41"/>
        <v>0</v>
      </c>
      <c r="AB62" s="55"/>
      <c r="AC62" s="55"/>
      <c r="AD62" s="116">
        <v>0</v>
      </c>
      <c r="AE62" s="115">
        <f t="shared" si="42"/>
        <v>0</v>
      </c>
      <c r="AF62" s="55"/>
      <c r="AG62" s="55"/>
      <c r="AH62" s="116">
        <v>0</v>
      </c>
      <c r="AI62" s="115">
        <f t="shared" si="43"/>
        <v>0</v>
      </c>
      <c r="AJ62" s="55"/>
      <c r="AK62" s="55"/>
      <c r="AL62" s="116">
        <v>0</v>
      </c>
      <c r="AM62" s="115">
        <f t="shared" si="44"/>
        <v>0</v>
      </c>
      <c r="AN62" s="55"/>
      <c r="AO62" s="55"/>
      <c r="AP62" s="116">
        <v>0</v>
      </c>
      <c r="AQ62" s="115">
        <f t="shared" si="45"/>
        <v>0</v>
      </c>
      <c r="AR62" s="55"/>
      <c r="AS62" s="55"/>
      <c r="AT62" s="55"/>
      <c r="AU62" s="31"/>
    </row>
    <row r="63" spans="1:47" ht="18.75" customHeight="1" outlineLevel="1" x14ac:dyDescent="0.25">
      <c r="A63" s="31"/>
      <c r="B63" s="62">
        <v>6.3</v>
      </c>
      <c r="C63" s="65" t="s">
        <v>138</v>
      </c>
      <c r="D63" s="53" t="s">
        <v>136</v>
      </c>
      <c r="E63" s="37">
        <v>1</v>
      </c>
      <c r="F63" s="36">
        <v>1544.46</v>
      </c>
      <c r="G63" s="38">
        <f t="shared" si="35"/>
        <v>1544.46</v>
      </c>
      <c r="H63" s="61">
        <f t="shared" si="36"/>
        <v>2.6635075475176123E-3</v>
      </c>
      <c r="I63" s="31"/>
      <c r="J63" s="116">
        <v>0</v>
      </c>
      <c r="K63" s="115">
        <f t="shared" si="37"/>
        <v>0</v>
      </c>
      <c r="L63" s="55"/>
      <c r="M63" s="55"/>
      <c r="N63" s="116">
        <v>0</v>
      </c>
      <c r="O63" s="115">
        <f t="shared" si="38"/>
        <v>0</v>
      </c>
      <c r="P63" s="55"/>
      <c r="Q63" s="55"/>
      <c r="R63" s="116">
        <v>0</v>
      </c>
      <c r="S63" s="115">
        <f t="shared" si="39"/>
        <v>0</v>
      </c>
      <c r="T63" s="55"/>
      <c r="U63" s="55"/>
      <c r="V63" s="116">
        <v>0</v>
      </c>
      <c r="W63" s="115">
        <f t="shared" si="40"/>
        <v>0</v>
      </c>
      <c r="X63" s="55"/>
      <c r="Y63" s="55"/>
      <c r="Z63" s="116">
        <v>0</v>
      </c>
      <c r="AA63" s="115">
        <f t="shared" si="41"/>
        <v>0</v>
      </c>
      <c r="AB63" s="55"/>
      <c r="AC63" s="55"/>
      <c r="AD63" s="116">
        <v>0</v>
      </c>
      <c r="AE63" s="115">
        <f t="shared" si="42"/>
        <v>0</v>
      </c>
      <c r="AF63" s="55"/>
      <c r="AG63" s="55"/>
      <c r="AH63" s="116">
        <v>0</v>
      </c>
      <c r="AI63" s="115">
        <f t="shared" si="43"/>
        <v>0</v>
      </c>
      <c r="AJ63" s="55"/>
      <c r="AK63" s="55"/>
      <c r="AL63" s="116">
        <v>0</v>
      </c>
      <c r="AM63" s="115">
        <f t="shared" si="44"/>
        <v>0</v>
      </c>
      <c r="AN63" s="55"/>
      <c r="AO63" s="55"/>
      <c r="AP63" s="116">
        <v>0</v>
      </c>
      <c r="AQ63" s="115">
        <f t="shared" si="45"/>
        <v>0</v>
      </c>
      <c r="AR63" s="55"/>
      <c r="AS63" s="55"/>
      <c r="AT63" s="55"/>
      <c r="AU63" s="31"/>
    </row>
    <row r="64" spans="1:47" ht="18.75" customHeight="1" outlineLevel="1" x14ac:dyDescent="0.25">
      <c r="A64" s="31"/>
      <c r="B64" s="62">
        <v>6.4</v>
      </c>
      <c r="C64" s="65" t="s">
        <v>139</v>
      </c>
      <c r="D64" s="53" t="s">
        <v>136</v>
      </c>
      <c r="E64" s="37">
        <v>1</v>
      </c>
      <c r="F64" s="36">
        <v>2663.19</v>
      </c>
      <c r="G64" s="38">
        <f t="shared" si="35"/>
        <v>2663.19</v>
      </c>
      <c r="H64" s="61">
        <f t="shared" si="36"/>
        <v>4.5928199276597838E-3</v>
      </c>
      <c r="I64" s="31"/>
      <c r="J64" s="116">
        <v>0</v>
      </c>
      <c r="K64" s="115">
        <f t="shared" si="37"/>
        <v>0</v>
      </c>
      <c r="L64" s="55"/>
      <c r="M64" s="55"/>
      <c r="N64" s="116">
        <v>0</v>
      </c>
      <c r="O64" s="115">
        <f t="shared" si="38"/>
        <v>0</v>
      </c>
      <c r="P64" s="55"/>
      <c r="Q64" s="55"/>
      <c r="R64" s="116">
        <v>0</v>
      </c>
      <c r="S64" s="115">
        <f t="shared" si="39"/>
        <v>0</v>
      </c>
      <c r="T64" s="55"/>
      <c r="U64" s="55"/>
      <c r="V64" s="116">
        <v>0</v>
      </c>
      <c r="W64" s="115">
        <f t="shared" si="40"/>
        <v>0</v>
      </c>
      <c r="X64" s="55"/>
      <c r="Y64" s="55"/>
      <c r="Z64" s="116">
        <v>0</v>
      </c>
      <c r="AA64" s="115">
        <f t="shared" si="41"/>
        <v>0</v>
      </c>
      <c r="AB64" s="55"/>
      <c r="AC64" s="55"/>
      <c r="AD64" s="116">
        <v>0</v>
      </c>
      <c r="AE64" s="115">
        <f t="shared" si="42"/>
        <v>0</v>
      </c>
      <c r="AF64" s="55"/>
      <c r="AG64" s="55"/>
      <c r="AH64" s="116">
        <v>0</v>
      </c>
      <c r="AI64" s="115">
        <f t="shared" si="43"/>
        <v>0</v>
      </c>
      <c r="AJ64" s="55"/>
      <c r="AK64" s="55"/>
      <c r="AL64" s="116">
        <v>0</v>
      </c>
      <c r="AM64" s="115">
        <f t="shared" si="44"/>
        <v>0</v>
      </c>
      <c r="AN64" s="55"/>
      <c r="AO64" s="55"/>
      <c r="AP64" s="116">
        <v>0</v>
      </c>
      <c r="AQ64" s="115">
        <f t="shared" si="45"/>
        <v>0</v>
      </c>
      <c r="AR64" s="55"/>
      <c r="AS64" s="55"/>
      <c r="AT64" s="55"/>
      <c r="AU64" s="31"/>
    </row>
    <row r="65" spans="1:47" ht="18.75" customHeight="1" outlineLevel="1" x14ac:dyDescent="0.25">
      <c r="A65" s="31"/>
      <c r="B65" s="62">
        <v>6.5</v>
      </c>
      <c r="C65" s="65" t="s">
        <v>140</v>
      </c>
      <c r="D65" s="53" t="s">
        <v>136</v>
      </c>
      <c r="E65" s="37">
        <v>1</v>
      </c>
      <c r="F65" s="36">
        <v>6332.18</v>
      </c>
      <c r="G65" s="38">
        <f t="shared" si="35"/>
        <v>6332.18</v>
      </c>
      <c r="H65" s="61">
        <f t="shared" si="36"/>
        <v>1.0920198141900777E-2</v>
      </c>
      <c r="I65" s="31"/>
      <c r="J65" s="116">
        <v>0</v>
      </c>
      <c r="K65" s="115">
        <f t="shared" si="37"/>
        <v>0</v>
      </c>
      <c r="L65" s="55"/>
      <c r="M65" s="55"/>
      <c r="N65" s="116">
        <v>0</v>
      </c>
      <c r="O65" s="115">
        <f t="shared" si="38"/>
        <v>0</v>
      </c>
      <c r="P65" s="55"/>
      <c r="Q65" s="55"/>
      <c r="R65" s="116">
        <v>0</v>
      </c>
      <c r="S65" s="115">
        <f t="shared" si="39"/>
        <v>0</v>
      </c>
      <c r="T65" s="55"/>
      <c r="U65" s="55"/>
      <c r="V65" s="116">
        <v>0</v>
      </c>
      <c r="W65" s="115">
        <f t="shared" si="40"/>
        <v>0</v>
      </c>
      <c r="X65" s="55"/>
      <c r="Y65" s="55"/>
      <c r="Z65" s="116">
        <v>0</v>
      </c>
      <c r="AA65" s="115">
        <f t="shared" si="41"/>
        <v>0</v>
      </c>
      <c r="AB65" s="55"/>
      <c r="AC65" s="55"/>
      <c r="AD65" s="116">
        <v>0</v>
      </c>
      <c r="AE65" s="115">
        <f t="shared" si="42"/>
        <v>0</v>
      </c>
      <c r="AF65" s="55"/>
      <c r="AG65" s="55"/>
      <c r="AH65" s="116">
        <v>0</v>
      </c>
      <c r="AI65" s="115">
        <f t="shared" si="43"/>
        <v>0</v>
      </c>
      <c r="AJ65" s="55"/>
      <c r="AK65" s="55"/>
      <c r="AL65" s="116">
        <v>0</v>
      </c>
      <c r="AM65" s="115">
        <f t="shared" si="44"/>
        <v>0</v>
      </c>
      <c r="AN65" s="55"/>
      <c r="AO65" s="55"/>
      <c r="AP65" s="116">
        <v>0</v>
      </c>
      <c r="AQ65" s="115">
        <f t="shared" si="45"/>
        <v>0</v>
      </c>
      <c r="AR65" s="55"/>
      <c r="AS65" s="55"/>
      <c r="AT65" s="55"/>
      <c r="AU65" s="31"/>
    </row>
    <row r="66" spans="1:47" ht="18.75" customHeight="1" outlineLevel="1" x14ac:dyDescent="0.25">
      <c r="A66" s="31"/>
      <c r="B66" s="62">
        <v>6.6</v>
      </c>
      <c r="C66" s="65" t="s">
        <v>141</v>
      </c>
      <c r="D66" s="53" t="s">
        <v>136</v>
      </c>
      <c r="E66" s="37">
        <v>1</v>
      </c>
      <c r="F66" s="36">
        <v>2628.62</v>
      </c>
      <c r="G66" s="38">
        <f t="shared" si="35"/>
        <v>2628.62</v>
      </c>
      <c r="H66" s="61">
        <f t="shared" si="36"/>
        <v>4.5332020314904535E-3</v>
      </c>
      <c r="I66" s="31"/>
      <c r="J66" s="116">
        <v>0</v>
      </c>
      <c r="K66" s="115">
        <f t="shared" si="37"/>
        <v>0</v>
      </c>
      <c r="L66" s="55"/>
      <c r="M66" s="55"/>
      <c r="N66" s="116">
        <v>0</v>
      </c>
      <c r="O66" s="115">
        <f t="shared" si="38"/>
        <v>0</v>
      </c>
      <c r="P66" s="55"/>
      <c r="Q66" s="55"/>
      <c r="R66" s="116">
        <v>0</v>
      </c>
      <c r="S66" s="115">
        <f t="shared" si="39"/>
        <v>0</v>
      </c>
      <c r="T66" s="55"/>
      <c r="U66" s="55"/>
      <c r="V66" s="116">
        <v>0</v>
      </c>
      <c r="W66" s="115">
        <f t="shared" si="40"/>
        <v>0</v>
      </c>
      <c r="X66" s="55"/>
      <c r="Y66" s="55"/>
      <c r="Z66" s="116">
        <v>0</v>
      </c>
      <c r="AA66" s="115">
        <f t="shared" si="41"/>
        <v>0</v>
      </c>
      <c r="AB66" s="55"/>
      <c r="AC66" s="55"/>
      <c r="AD66" s="116">
        <v>0</v>
      </c>
      <c r="AE66" s="115">
        <f t="shared" si="42"/>
        <v>0</v>
      </c>
      <c r="AF66" s="55"/>
      <c r="AG66" s="55"/>
      <c r="AH66" s="116">
        <v>0</v>
      </c>
      <c r="AI66" s="115">
        <f t="shared" si="43"/>
        <v>0</v>
      </c>
      <c r="AJ66" s="55"/>
      <c r="AK66" s="55"/>
      <c r="AL66" s="116">
        <v>0</v>
      </c>
      <c r="AM66" s="115">
        <f t="shared" si="44"/>
        <v>0</v>
      </c>
      <c r="AN66" s="55"/>
      <c r="AO66" s="55"/>
      <c r="AP66" s="116">
        <v>0</v>
      </c>
      <c r="AQ66" s="115">
        <f t="shared" si="45"/>
        <v>0</v>
      </c>
      <c r="AR66" s="55"/>
      <c r="AS66" s="55"/>
      <c r="AT66" s="55"/>
      <c r="AU66" s="31"/>
    </row>
    <row r="67" spans="1:47" ht="18.75" customHeight="1" outlineLevel="1" x14ac:dyDescent="0.25">
      <c r="A67" s="31"/>
      <c r="B67" s="62">
        <v>6.7</v>
      </c>
      <c r="C67" s="65" t="s">
        <v>142</v>
      </c>
      <c r="D67" s="53" t="s">
        <v>56</v>
      </c>
      <c r="E67" s="37">
        <v>1</v>
      </c>
      <c r="F67" s="36">
        <v>4879.8999999999996</v>
      </c>
      <c r="G67" s="38">
        <f t="shared" si="35"/>
        <v>4879.8999999999996</v>
      </c>
      <c r="H67" s="61">
        <f t="shared" si="36"/>
        <v>8.4156601537956274E-3</v>
      </c>
      <c r="I67" s="31"/>
      <c r="J67" s="116">
        <v>0</v>
      </c>
      <c r="K67" s="115">
        <f t="shared" si="37"/>
        <v>0</v>
      </c>
      <c r="L67" s="55"/>
      <c r="M67" s="55"/>
      <c r="N67" s="116">
        <v>0</v>
      </c>
      <c r="O67" s="115">
        <f t="shared" si="38"/>
        <v>0</v>
      </c>
      <c r="P67" s="55"/>
      <c r="Q67" s="55"/>
      <c r="R67" s="116">
        <v>0</v>
      </c>
      <c r="S67" s="115">
        <f t="shared" si="39"/>
        <v>0</v>
      </c>
      <c r="T67" s="55"/>
      <c r="U67" s="55"/>
      <c r="V67" s="116">
        <v>0</v>
      </c>
      <c r="W67" s="115">
        <f t="shared" si="40"/>
        <v>0</v>
      </c>
      <c r="X67" s="55"/>
      <c r="Y67" s="55"/>
      <c r="Z67" s="116">
        <v>0</v>
      </c>
      <c r="AA67" s="115">
        <f t="shared" si="41"/>
        <v>0</v>
      </c>
      <c r="AB67" s="55"/>
      <c r="AC67" s="55"/>
      <c r="AD67" s="116">
        <v>0</v>
      </c>
      <c r="AE67" s="115">
        <f t="shared" si="42"/>
        <v>0</v>
      </c>
      <c r="AF67" s="55"/>
      <c r="AG67" s="55"/>
      <c r="AH67" s="116">
        <v>0</v>
      </c>
      <c r="AI67" s="115">
        <f t="shared" si="43"/>
        <v>0</v>
      </c>
      <c r="AJ67" s="55"/>
      <c r="AK67" s="55"/>
      <c r="AL67" s="116">
        <v>0</v>
      </c>
      <c r="AM67" s="115">
        <f t="shared" si="44"/>
        <v>0</v>
      </c>
      <c r="AN67" s="55"/>
      <c r="AO67" s="55"/>
      <c r="AP67" s="116">
        <v>0</v>
      </c>
      <c r="AQ67" s="115">
        <f t="shared" si="45"/>
        <v>0</v>
      </c>
      <c r="AR67" s="55"/>
      <c r="AS67" s="55"/>
      <c r="AT67" s="55"/>
      <c r="AU67" s="31"/>
    </row>
    <row r="68" spans="1:47" ht="18.75" customHeight="1" outlineLevel="1" x14ac:dyDescent="0.25">
      <c r="A68" s="31"/>
      <c r="B68" s="60">
        <v>6.8</v>
      </c>
      <c r="C68" s="66" t="s">
        <v>143</v>
      </c>
      <c r="D68" s="54" t="s">
        <v>56</v>
      </c>
      <c r="E68" s="34">
        <v>1</v>
      </c>
      <c r="F68" s="33">
        <v>750</v>
      </c>
      <c r="G68" s="35">
        <f t="shared" si="35"/>
        <v>750</v>
      </c>
      <c r="H68" s="61">
        <f t="shared" si="36"/>
        <v>1.2934168969336915E-3</v>
      </c>
      <c r="I68" s="31"/>
      <c r="J68" s="116">
        <v>0</v>
      </c>
      <c r="K68" s="115">
        <f t="shared" si="37"/>
        <v>0</v>
      </c>
      <c r="L68" s="55"/>
      <c r="M68" s="55"/>
      <c r="N68" s="116">
        <v>0</v>
      </c>
      <c r="O68" s="115">
        <f t="shared" si="38"/>
        <v>0</v>
      </c>
      <c r="P68" s="55"/>
      <c r="Q68" s="55"/>
      <c r="R68" s="116">
        <v>0</v>
      </c>
      <c r="S68" s="115">
        <f t="shared" si="39"/>
        <v>0</v>
      </c>
      <c r="T68" s="55"/>
      <c r="U68" s="55"/>
      <c r="V68" s="116">
        <v>0</v>
      </c>
      <c r="W68" s="115">
        <f t="shared" si="40"/>
        <v>0</v>
      </c>
      <c r="X68" s="55"/>
      <c r="Y68" s="55"/>
      <c r="Z68" s="116">
        <v>0</v>
      </c>
      <c r="AA68" s="115">
        <f t="shared" si="41"/>
        <v>0</v>
      </c>
      <c r="AB68" s="55"/>
      <c r="AC68" s="55"/>
      <c r="AD68" s="116">
        <v>0</v>
      </c>
      <c r="AE68" s="115">
        <f t="shared" si="42"/>
        <v>0</v>
      </c>
      <c r="AF68" s="55"/>
      <c r="AG68" s="55"/>
      <c r="AH68" s="116">
        <v>0</v>
      </c>
      <c r="AI68" s="115">
        <f t="shared" si="43"/>
        <v>0</v>
      </c>
      <c r="AJ68" s="55"/>
      <c r="AK68" s="55"/>
      <c r="AL68" s="116">
        <v>0</v>
      </c>
      <c r="AM68" s="115">
        <f t="shared" si="44"/>
        <v>0</v>
      </c>
      <c r="AN68" s="55"/>
      <c r="AO68" s="55"/>
      <c r="AP68" s="116">
        <v>0</v>
      </c>
      <c r="AQ68" s="115">
        <f t="shared" si="45"/>
        <v>0</v>
      </c>
      <c r="AR68" s="55"/>
      <c r="AS68" s="55"/>
      <c r="AT68" s="55"/>
      <c r="AU68" s="31"/>
    </row>
    <row r="69" spans="1:47" ht="18.75" customHeight="1" outlineLevel="1" x14ac:dyDescent="0.25">
      <c r="A69" s="55"/>
      <c r="B69" s="60">
        <v>6.9</v>
      </c>
      <c r="C69" s="66" t="s">
        <v>144</v>
      </c>
      <c r="D69" s="54" t="s">
        <v>56</v>
      </c>
      <c r="E69" s="34">
        <v>1</v>
      </c>
      <c r="F69" s="33">
        <v>4185.3900000000003</v>
      </c>
      <c r="G69" s="35">
        <f t="shared" si="35"/>
        <v>4185.3900000000003</v>
      </c>
      <c r="H69" s="61">
        <f t="shared" si="36"/>
        <v>7.2179388616764048E-3</v>
      </c>
      <c r="I69" s="55"/>
      <c r="J69" s="116">
        <v>0</v>
      </c>
      <c r="K69" s="115">
        <f t="shared" si="37"/>
        <v>0</v>
      </c>
      <c r="L69" s="55"/>
      <c r="M69" s="55"/>
      <c r="N69" s="116">
        <v>0</v>
      </c>
      <c r="O69" s="115">
        <f t="shared" si="38"/>
        <v>0</v>
      </c>
      <c r="P69" s="55"/>
      <c r="Q69" s="55"/>
      <c r="R69" s="116">
        <v>0</v>
      </c>
      <c r="S69" s="115">
        <f t="shared" si="39"/>
        <v>0</v>
      </c>
      <c r="T69" s="55"/>
      <c r="U69" s="55"/>
      <c r="V69" s="116">
        <v>0</v>
      </c>
      <c r="W69" s="115">
        <f t="shared" si="40"/>
        <v>0</v>
      </c>
      <c r="X69" s="55"/>
      <c r="Y69" s="55"/>
      <c r="Z69" s="116">
        <v>0</v>
      </c>
      <c r="AA69" s="115">
        <f t="shared" si="41"/>
        <v>0</v>
      </c>
      <c r="AB69" s="55"/>
      <c r="AC69" s="55"/>
      <c r="AD69" s="116">
        <v>0</v>
      </c>
      <c r="AE69" s="115">
        <f t="shared" si="42"/>
        <v>0</v>
      </c>
      <c r="AF69" s="55"/>
      <c r="AG69" s="55"/>
      <c r="AH69" s="116">
        <v>0</v>
      </c>
      <c r="AI69" s="115">
        <f t="shared" si="43"/>
        <v>0</v>
      </c>
      <c r="AJ69" s="55"/>
      <c r="AK69" s="55"/>
      <c r="AL69" s="116">
        <v>0</v>
      </c>
      <c r="AM69" s="115">
        <f t="shared" si="44"/>
        <v>0</v>
      </c>
      <c r="AN69" s="55"/>
      <c r="AO69" s="55"/>
      <c r="AP69" s="116">
        <v>0</v>
      </c>
      <c r="AQ69" s="115">
        <f t="shared" si="45"/>
        <v>0</v>
      </c>
      <c r="AR69" s="55"/>
      <c r="AS69" s="55"/>
      <c r="AT69" s="55"/>
      <c r="AU69" s="55"/>
    </row>
    <row r="70" spans="1:47" ht="18.75" customHeight="1" outlineLevel="1" x14ac:dyDescent="0.25">
      <c r="A70" s="55"/>
      <c r="B70" s="62"/>
      <c r="C70" s="137" t="s">
        <v>232</v>
      </c>
      <c r="D70" s="36"/>
      <c r="E70" s="37"/>
      <c r="F70" s="36"/>
      <c r="G70" s="38"/>
      <c r="H70" s="61"/>
      <c r="I70" s="55"/>
      <c r="J70" s="116"/>
      <c r="K70" s="115"/>
      <c r="L70" s="55"/>
      <c r="M70" s="55"/>
      <c r="N70" s="116"/>
      <c r="O70" s="115"/>
      <c r="P70" s="55"/>
      <c r="Q70" s="55"/>
      <c r="R70" s="116"/>
      <c r="S70" s="115"/>
      <c r="T70" s="55"/>
      <c r="U70" s="55"/>
      <c r="V70" s="116"/>
      <c r="W70" s="115"/>
      <c r="X70" s="55"/>
      <c r="Y70" s="55"/>
      <c r="Z70" s="116"/>
      <c r="AA70" s="115"/>
      <c r="AB70" s="55"/>
      <c r="AC70" s="55"/>
      <c r="AD70" s="116"/>
      <c r="AE70" s="115"/>
      <c r="AF70" s="55"/>
      <c r="AG70" s="55"/>
      <c r="AH70" s="116"/>
      <c r="AI70" s="115"/>
      <c r="AJ70" s="55"/>
      <c r="AK70" s="55"/>
      <c r="AL70" s="116"/>
      <c r="AM70" s="115"/>
      <c r="AN70" s="55"/>
      <c r="AO70" s="55"/>
      <c r="AP70" s="116"/>
      <c r="AQ70" s="115"/>
      <c r="AR70" s="55"/>
      <c r="AS70" s="55"/>
      <c r="AT70" s="55"/>
      <c r="AU70" s="55"/>
    </row>
    <row r="71" spans="1:47" ht="18.75" customHeight="1" x14ac:dyDescent="0.25">
      <c r="A71" s="1"/>
      <c r="B71" s="58">
        <v>7</v>
      </c>
      <c r="C71" s="27" t="s">
        <v>58</v>
      </c>
      <c r="D71" s="28"/>
      <c r="E71" s="29"/>
      <c r="F71" s="28"/>
      <c r="G71" s="30">
        <f>SUM(G72:G80)</f>
        <v>30095.420000000002</v>
      </c>
      <c r="H71" s="59">
        <f>G71/$G$8</f>
        <v>5.1901232997754884E-2</v>
      </c>
      <c r="I71" s="1"/>
      <c r="J71" s="104"/>
      <c r="K71" s="108">
        <f>SUM(K72:K81)</f>
        <v>0</v>
      </c>
      <c r="L71" s="103"/>
      <c r="M71" s="103"/>
      <c r="N71" s="104"/>
      <c r="O71" s="108">
        <f>SUM(O72:O81)</f>
        <v>0</v>
      </c>
      <c r="P71" s="103"/>
      <c r="Q71" s="103"/>
      <c r="R71" s="104"/>
      <c r="S71" s="108">
        <f>SUM(S72:S81)</f>
        <v>0</v>
      </c>
      <c r="T71" s="103"/>
      <c r="U71" s="103"/>
      <c r="V71" s="104"/>
      <c r="W71" s="108">
        <f>SUM(W72:W81)</f>
        <v>0</v>
      </c>
      <c r="X71" s="103"/>
      <c r="Y71" s="103"/>
      <c r="Z71" s="104"/>
      <c r="AA71" s="108">
        <f>SUM(AA72:AA81)</f>
        <v>0</v>
      </c>
      <c r="AB71" s="103"/>
      <c r="AC71" s="103"/>
      <c r="AD71" s="104"/>
      <c r="AE71" s="108">
        <f>SUM(AE72:AE81)</f>
        <v>0</v>
      </c>
      <c r="AF71" s="103"/>
      <c r="AG71" s="103"/>
      <c r="AH71" s="104"/>
      <c r="AI71" s="108">
        <f>SUM(AI72:AI81)</f>
        <v>0</v>
      </c>
      <c r="AJ71" s="103"/>
      <c r="AK71" s="103"/>
      <c r="AL71" s="104"/>
      <c r="AM71" s="108">
        <f>SUM(AM72:AM81)</f>
        <v>0</v>
      </c>
      <c r="AN71" s="103"/>
      <c r="AO71" s="103"/>
      <c r="AP71" s="104"/>
      <c r="AQ71" s="108">
        <f>SUM(AQ72:AQ81)</f>
        <v>0</v>
      </c>
      <c r="AR71" s="103"/>
      <c r="AS71" s="103"/>
      <c r="AT71" s="103"/>
      <c r="AU71" s="1"/>
    </row>
    <row r="72" spans="1:47" ht="18.75" customHeight="1" outlineLevel="1" x14ac:dyDescent="0.25">
      <c r="A72" s="31"/>
      <c r="B72" s="62">
        <v>7.1</v>
      </c>
      <c r="C72" s="65" t="s">
        <v>145</v>
      </c>
      <c r="D72" s="36" t="s">
        <v>136</v>
      </c>
      <c r="E72" s="37">
        <v>1</v>
      </c>
      <c r="F72" s="36">
        <v>18398.5</v>
      </c>
      <c r="G72" s="38">
        <f t="shared" ref="G72:G80" si="46">E72*F72</f>
        <v>18398.5</v>
      </c>
      <c r="H72" s="61">
        <f t="shared" ref="H72:H80" si="47">G72/$G$8</f>
        <v>3.172924103764603E-2</v>
      </c>
      <c r="I72" s="31"/>
      <c r="J72" s="116">
        <v>0</v>
      </c>
      <c r="K72" s="115">
        <f t="shared" ref="K72:K80" si="48">J72*$G72</f>
        <v>0</v>
      </c>
      <c r="L72" s="55"/>
      <c r="M72" s="55"/>
      <c r="N72" s="116">
        <v>0</v>
      </c>
      <c r="O72" s="115">
        <f t="shared" ref="O72:O80" si="49">N72*$G72</f>
        <v>0</v>
      </c>
      <c r="P72" s="55"/>
      <c r="Q72" s="55"/>
      <c r="R72" s="116">
        <v>0</v>
      </c>
      <c r="S72" s="115">
        <f t="shared" ref="S72:S80" si="50">R72*$G72</f>
        <v>0</v>
      </c>
      <c r="T72" s="55"/>
      <c r="U72" s="55"/>
      <c r="V72" s="116">
        <v>0</v>
      </c>
      <c r="W72" s="115">
        <f t="shared" ref="W72:W80" si="51">V72*$G72</f>
        <v>0</v>
      </c>
      <c r="X72" s="55"/>
      <c r="Y72" s="55"/>
      <c r="Z72" s="116">
        <v>0</v>
      </c>
      <c r="AA72" s="115">
        <f t="shared" ref="AA72:AA80" si="52">Z72*$G72</f>
        <v>0</v>
      </c>
      <c r="AB72" s="55"/>
      <c r="AC72" s="55"/>
      <c r="AD72" s="116">
        <v>0</v>
      </c>
      <c r="AE72" s="115">
        <f t="shared" ref="AE72:AE80" si="53">AD72*$G72</f>
        <v>0</v>
      </c>
      <c r="AF72" s="55"/>
      <c r="AG72" s="55"/>
      <c r="AH72" s="116">
        <v>0</v>
      </c>
      <c r="AI72" s="115">
        <f t="shared" ref="AI72:AI80" si="54">AH72*$G72</f>
        <v>0</v>
      </c>
      <c r="AJ72" s="55"/>
      <c r="AK72" s="55"/>
      <c r="AL72" s="116">
        <v>0</v>
      </c>
      <c r="AM72" s="115">
        <f t="shared" ref="AM72:AM80" si="55">AL72*$G72</f>
        <v>0</v>
      </c>
      <c r="AN72" s="55"/>
      <c r="AO72" s="55"/>
      <c r="AP72" s="116">
        <v>0</v>
      </c>
      <c r="AQ72" s="115">
        <f t="shared" ref="AQ72:AQ80" si="56">AP72*$G72</f>
        <v>0</v>
      </c>
      <c r="AR72" s="55"/>
      <c r="AS72" s="55"/>
      <c r="AT72" s="55"/>
      <c r="AU72" s="31"/>
    </row>
    <row r="73" spans="1:47" ht="18.75" customHeight="1" outlineLevel="1" x14ac:dyDescent="0.25">
      <c r="A73" s="31"/>
      <c r="B73" s="62">
        <v>7.2</v>
      </c>
      <c r="C73" s="65" t="s">
        <v>146</v>
      </c>
      <c r="D73" s="36" t="s">
        <v>56</v>
      </c>
      <c r="E73" s="37">
        <v>1</v>
      </c>
      <c r="F73" s="36">
        <v>411.15</v>
      </c>
      <c r="G73" s="38">
        <f t="shared" si="46"/>
        <v>411.15</v>
      </c>
      <c r="H73" s="61">
        <f t="shared" si="47"/>
        <v>7.0905114289904962E-4</v>
      </c>
      <c r="I73" s="31"/>
      <c r="J73" s="116">
        <v>0</v>
      </c>
      <c r="K73" s="115">
        <f t="shared" si="48"/>
        <v>0</v>
      </c>
      <c r="L73" s="55"/>
      <c r="M73" s="55"/>
      <c r="N73" s="116">
        <v>0</v>
      </c>
      <c r="O73" s="115">
        <f t="shared" si="49"/>
        <v>0</v>
      </c>
      <c r="P73" s="55"/>
      <c r="Q73" s="55"/>
      <c r="R73" s="116">
        <v>0</v>
      </c>
      <c r="S73" s="115">
        <f t="shared" si="50"/>
        <v>0</v>
      </c>
      <c r="T73" s="55"/>
      <c r="U73" s="55"/>
      <c r="V73" s="116">
        <v>0</v>
      </c>
      <c r="W73" s="115">
        <f t="shared" si="51"/>
        <v>0</v>
      </c>
      <c r="X73" s="55"/>
      <c r="Y73" s="55"/>
      <c r="Z73" s="116">
        <v>0</v>
      </c>
      <c r="AA73" s="115">
        <f t="shared" si="52"/>
        <v>0</v>
      </c>
      <c r="AB73" s="55"/>
      <c r="AC73" s="55"/>
      <c r="AD73" s="116">
        <v>0</v>
      </c>
      <c r="AE73" s="115">
        <f t="shared" si="53"/>
        <v>0</v>
      </c>
      <c r="AF73" s="55"/>
      <c r="AG73" s="55"/>
      <c r="AH73" s="116">
        <v>0</v>
      </c>
      <c r="AI73" s="115">
        <f t="shared" si="54"/>
        <v>0</v>
      </c>
      <c r="AJ73" s="55"/>
      <c r="AK73" s="55"/>
      <c r="AL73" s="116">
        <v>0</v>
      </c>
      <c r="AM73" s="115">
        <f t="shared" si="55"/>
        <v>0</v>
      </c>
      <c r="AN73" s="55"/>
      <c r="AO73" s="55"/>
      <c r="AP73" s="116">
        <v>0</v>
      </c>
      <c r="AQ73" s="115">
        <f t="shared" si="56"/>
        <v>0</v>
      </c>
      <c r="AR73" s="55"/>
      <c r="AS73" s="55"/>
      <c r="AT73" s="55"/>
      <c r="AU73" s="31"/>
    </row>
    <row r="74" spans="1:47" ht="18.75" customHeight="1" outlineLevel="1" x14ac:dyDescent="0.25">
      <c r="A74" s="31"/>
      <c r="B74" s="62">
        <v>7.3</v>
      </c>
      <c r="C74" s="65" t="s">
        <v>147</v>
      </c>
      <c r="D74" s="36" t="s">
        <v>56</v>
      </c>
      <c r="E74" s="37">
        <v>1</v>
      </c>
      <c r="F74" s="36">
        <v>1138.94</v>
      </c>
      <c r="G74" s="38">
        <f t="shared" si="46"/>
        <v>1138.94</v>
      </c>
      <c r="H74" s="61">
        <f t="shared" si="47"/>
        <v>1.9641656541248783E-3</v>
      </c>
      <c r="I74" s="31"/>
      <c r="J74" s="116">
        <v>0</v>
      </c>
      <c r="K74" s="115">
        <f t="shared" si="48"/>
        <v>0</v>
      </c>
      <c r="L74" s="55"/>
      <c r="M74" s="55"/>
      <c r="N74" s="116">
        <v>0</v>
      </c>
      <c r="O74" s="115">
        <f t="shared" si="49"/>
        <v>0</v>
      </c>
      <c r="P74" s="55"/>
      <c r="Q74" s="55"/>
      <c r="R74" s="116">
        <v>0</v>
      </c>
      <c r="S74" s="115">
        <f t="shared" si="50"/>
        <v>0</v>
      </c>
      <c r="T74" s="55"/>
      <c r="U74" s="55"/>
      <c r="V74" s="116">
        <v>0</v>
      </c>
      <c r="W74" s="115">
        <f t="shared" si="51"/>
        <v>0</v>
      </c>
      <c r="X74" s="55"/>
      <c r="Y74" s="55"/>
      <c r="Z74" s="116">
        <v>0</v>
      </c>
      <c r="AA74" s="115">
        <f t="shared" si="52"/>
        <v>0</v>
      </c>
      <c r="AB74" s="55"/>
      <c r="AC74" s="55"/>
      <c r="AD74" s="116">
        <v>0</v>
      </c>
      <c r="AE74" s="115">
        <f t="shared" si="53"/>
        <v>0</v>
      </c>
      <c r="AF74" s="55"/>
      <c r="AG74" s="55"/>
      <c r="AH74" s="116">
        <v>0</v>
      </c>
      <c r="AI74" s="115">
        <f t="shared" si="54"/>
        <v>0</v>
      </c>
      <c r="AJ74" s="55"/>
      <c r="AK74" s="55"/>
      <c r="AL74" s="116">
        <v>0</v>
      </c>
      <c r="AM74" s="115">
        <f t="shared" si="55"/>
        <v>0</v>
      </c>
      <c r="AN74" s="55"/>
      <c r="AO74" s="55"/>
      <c r="AP74" s="116">
        <v>0</v>
      </c>
      <c r="AQ74" s="115">
        <f t="shared" si="56"/>
        <v>0</v>
      </c>
      <c r="AR74" s="55"/>
      <c r="AS74" s="55"/>
      <c r="AT74" s="55"/>
      <c r="AU74" s="31"/>
    </row>
    <row r="75" spans="1:47" ht="18.75" customHeight="1" outlineLevel="1" x14ac:dyDescent="0.25">
      <c r="A75" s="31"/>
      <c r="B75" s="62">
        <v>7.4</v>
      </c>
      <c r="C75" s="65" t="s">
        <v>148</v>
      </c>
      <c r="D75" s="36" t="s">
        <v>56</v>
      </c>
      <c r="E75" s="37">
        <v>6</v>
      </c>
      <c r="F75" s="36">
        <v>224.13</v>
      </c>
      <c r="G75" s="38">
        <f t="shared" si="46"/>
        <v>1344.78</v>
      </c>
      <c r="H75" s="61">
        <f t="shared" si="47"/>
        <v>2.319148232877986E-3</v>
      </c>
      <c r="I75" s="31"/>
      <c r="J75" s="116">
        <v>0</v>
      </c>
      <c r="K75" s="115">
        <f t="shared" si="48"/>
        <v>0</v>
      </c>
      <c r="L75" s="55"/>
      <c r="M75" s="55"/>
      <c r="N75" s="116">
        <v>0</v>
      </c>
      <c r="O75" s="115">
        <f t="shared" si="49"/>
        <v>0</v>
      </c>
      <c r="P75" s="55"/>
      <c r="Q75" s="55"/>
      <c r="R75" s="116">
        <v>0</v>
      </c>
      <c r="S75" s="115">
        <f t="shared" si="50"/>
        <v>0</v>
      </c>
      <c r="T75" s="55"/>
      <c r="U75" s="55"/>
      <c r="V75" s="116">
        <v>0</v>
      </c>
      <c r="W75" s="115">
        <f t="shared" si="51"/>
        <v>0</v>
      </c>
      <c r="X75" s="55"/>
      <c r="Y75" s="55"/>
      <c r="Z75" s="116">
        <v>0</v>
      </c>
      <c r="AA75" s="115">
        <f t="shared" si="52"/>
        <v>0</v>
      </c>
      <c r="AB75" s="55"/>
      <c r="AC75" s="55"/>
      <c r="AD75" s="116">
        <v>0</v>
      </c>
      <c r="AE75" s="115">
        <f t="shared" si="53"/>
        <v>0</v>
      </c>
      <c r="AF75" s="55"/>
      <c r="AG75" s="55"/>
      <c r="AH75" s="116">
        <v>0</v>
      </c>
      <c r="AI75" s="115">
        <f t="shared" si="54"/>
        <v>0</v>
      </c>
      <c r="AJ75" s="55"/>
      <c r="AK75" s="55"/>
      <c r="AL75" s="116">
        <v>0</v>
      </c>
      <c r="AM75" s="115">
        <f t="shared" si="55"/>
        <v>0</v>
      </c>
      <c r="AN75" s="55"/>
      <c r="AO75" s="55"/>
      <c r="AP75" s="116">
        <v>0</v>
      </c>
      <c r="AQ75" s="115">
        <f t="shared" si="56"/>
        <v>0</v>
      </c>
      <c r="AR75" s="55"/>
      <c r="AS75" s="55"/>
      <c r="AT75" s="55"/>
      <c r="AU75" s="31"/>
    </row>
    <row r="76" spans="1:47" ht="18.75" customHeight="1" outlineLevel="1" x14ac:dyDescent="0.25">
      <c r="A76" s="31"/>
      <c r="B76" s="62">
        <v>7.5</v>
      </c>
      <c r="C76" s="65" t="s">
        <v>149</v>
      </c>
      <c r="D76" s="36" t="s">
        <v>56</v>
      </c>
      <c r="E76" s="37">
        <v>1</v>
      </c>
      <c r="F76" s="36">
        <v>224.13</v>
      </c>
      <c r="G76" s="38">
        <f t="shared" si="46"/>
        <v>224.13</v>
      </c>
      <c r="H76" s="61">
        <f t="shared" si="47"/>
        <v>3.8652470547966434E-4</v>
      </c>
      <c r="I76" s="31"/>
      <c r="J76" s="116">
        <v>0</v>
      </c>
      <c r="K76" s="115">
        <f t="shared" si="48"/>
        <v>0</v>
      </c>
      <c r="L76" s="55"/>
      <c r="M76" s="55"/>
      <c r="N76" s="116">
        <v>0</v>
      </c>
      <c r="O76" s="115">
        <f t="shared" si="49"/>
        <v>0</v>
      </c>
      <c r="P76" s="55"/>
      <c r="Q76" s="55"/>
      <c r="R76" s="116">
        <v>0</v>
      </c>
      <c r="S76" s="115">
        <f t="shared" si="50"/>
        <v>0</v>
      </c>
      <c r="T76" s="55"/>
      <c r="U76" s="55"/>
      <c r="V76" s="116">
        <v>0</v>
      </c>
      <c r="W76" s="115">
        <f t="shared" si="51"/>
        <v>0</v>
      </c>
      <c r="X76" s="55"/>
      <c r="Y76" s="55"/>
      <c r="Z76" s="116">
        <v>0</v>
      </c>
      <c r="AA76" s="115">
        <f t="shared" si="52"/>
        <v>0</v>
      </c>
      <c r="AB76" s="55"/>
      <c r="AC76" s="55"/>
      <c r="AD76" s="116">
        <v>0</v>
      </c>
      <c r="AE76" s="115">
        <f t="shared" si="53"/>
        <v>0</v>
      </c>
      <c r="AF76" s="55"/>
      <c r="AG76" s="55"/>
      <c r="AH76" s="116">
        <v>0</v>
      </c>
      <c r="AI76" s="115">
        <f t="shared" si="54"/>
        <v>0</v>
      </c>
      <c r="AJ76" s="55"/>
      <c r="AK76" s="55"/>
      <c r="AL76" s="116">
        <v>0</v>
      </c>
      <c r="AM76" s="115">
        <f t="shared" si="55"/>
        <v>0</v>
      </c>
      <c r="AN76" s="55"/>
      <c r="AO76" s="55"/>
      <c r="AP76" s="116">
        <v>0</v>
      </c>
      <c r="AQ76" s="115">
        <f t="shared" si="56"/>
        <v>0</v>
      </c>
      <c r="AR76" s="55"/>
      <c r="AS76" s="55"/>
      <c r="AT76" s="55"/>
      <c r="AU76" s="31"/>
    </row>
    <row r="77" spans="1:47" ht="18.75" customHeight="1" outlineLevel="1" x14ac:dyDescent="0.25">
      <c r="A77" s="31"/>
      <c r="B77" s="62">
        <v>7.6</v>
      </c>
      <c r="C77" s="65" t="s">
        <v>150</v>
      </c>
      <c r="D77" s="36" t="s">
        <v>56</v>
      </c>
      <c r="E77" s="37">
        <v>1</v>
      </c>
      <c r="F77" s="36">
        <v>224.13</v>
      </c>
      <c r="G77" s="38">
        <f t="shared" si="46"/>
        <v>224.13</v>
      </c>
      <c r="H77" s="61">
        <f t="shared" si="47"/>
        <v>3.8652470547966434E-4</v>
      </c>
      <c r="I77" s="31"/>
      <c r="J77" s="116">
        <v>0</v>
      </c>
      <c r="K77" s="115">
        <f t="shared" si="48"/>
        <v>0</v>
      </c>
      <c r="L77" s="55"/>
      <c r="M77" s="55"/>
      <c r="N77" s="116">
        <v>0</v>
      </c>
      <c r="O77" s="115">
        <f t="shared" si="49"/>
        <v>0</v>
      </c>
      <c r="P77" s="55"/>
      <c r="Q77" s="55"/>
      <c r="R77" s="116">
        <v>0</v>
      </c>
      <c r="S77" s="115">
        <f t="shared" si="50"/>
        <v>0</v>
      </c>
      <c r="T77" s="55"/>
      <c r="U77" s="55"/>
      <c r="V77" s="116">
        <v>0</v>
      </c>
      <c r="W77" s="115">
        <f t="shared" si="51"/>
        <v>0</v>
      </c>
      <c r="X77" s="55"/>
      <c r="Y77" s="55"/>
      <c r="Z77" s="116">
        <v>0</v>
      </c>
      <c r="AA77" s="115">
        <f t="shared" si="52"/>
        <v>0</v>
      </c>
      <c r="AB77" s="55"/>
      <c r="AC77" s="55"/>
      <c r="AD77" s="116">
        <v>0</v>
      </c>
      <c r="AE77" s="115">
        <f t="shared" si="53"/>
        <v>0</v>
      </c>
      <c r="AF77" s="55"/>
      <c r="AG77" s="55"/>
      <c r="AH77" s="116">
        <v>0</v>
      </c>
      <c r="AI77" s="115">
        <f t="shared" si="54"/>
        <v>0</v>
      </c>
      <c r="AJ77" s="55"/>
      <c r="AK77" s="55"/>
      <c r="AL77" s="116">
        <v>0</v>
      </c>
      <c r="AM77" s="115">
        <f t="shared" si="55"/>
        <v>0</v>
      </c>
      <c r="AN77" s="55"/>
      <c r="AO77" s="55"/>
      <c r="AP77" s="116">
        <v>0</v>
      </c>
      <c r="AQ77" s="115">
        <f t="shared" si="56"/>
        <v>0</v>
      </c>
      <c r="AR77" s="55"/>
      <c r="AS77" s="55"/>
      <c r="AT77" s="55"/>
      <c r="AU77" s="31"/>
    </row>
    <row r="78" spans="1:47" ht="18.75" customHeight="1" outlineLevel="1" x14ac:dyDescent="0.25">
      <c r="A78" s="31"/>
      <c r="B78" s="62">
        <v>7.7</v>
      </c>
      <c r="C78" s="65" t="s">
        <v>151</v>
      </c>
      <c r="D78" s="36" t="s">
        <v>56</v>
      </c>
      <c r="E78" s="37">
        <v>1</v>
      </c>
      <c r="F78" s="36">
        <v>6472.86</v>
      </c>
      <c r="G78" s="38">
        <f t="shared" si="46"/>
        <v>6472.86</v>
      </c>
      <c r="H78" s="61">
        <f t="shared" si="47"/>
        <v>1.1162808660648286E-2</v>
      </c>
      <c r="I78" s="31"/>
      <c r="J78" s="116">
        <v>0</v>
      </c>
      <c r="K78" s="115">
        <f t="shared" si="48"/>
        <v>0</v>
      </c>
      <c r="L78" s="55"/>
      <c r="M78" s="55"/>
      <c r="N78" s="116">
        <v>0</v>
      </c>
      <c r="O78" s="115">
        <f t="shared" si="49"/>
        <v>0</v>
      </c>
      <c r="P78" s="55"/>
      <c r="Q78" s="55"/>
      <c r="R78" s="116">
        <v>0</v>
      </c>
      <c r="S78" s="115">
        <f t="shared" si="50"/>
        <v>0</v>
      </c>
      <c r="T78" s="55"/>
      <c r="U78" s="55"/>
      <c r="V78" s="116">
        <v>0</v>
      </c>
      <c r="W78" s="115">
        <f t="shared" si="51"/>
        <v>0</v>
      </c>
      <c r="X78" s="55"/>
      <c r="Y78" s="55"/>
      <c r="Z78" s="116">
        <v>0</v>
      </c>
      <c r="AA78" s="115">
        <f t="shared" si="52"/>
        <v>0</v>
      </c>
      <c r="AB78" s="55"/>
      <c r="AC78" s="55"/>
      <c r="AD78" s="116">
        <v>0</v>
      </c>
      <c r="AE78" s="115">
        <f t="shared" si="53"/>
        <v>0</v>
      </c>
      <c r="AF78" s="55"/>
      <c r="AG78" s="55"/>
      <c r="AH78" s="116">
        <v>0</v>
      </c>
      <c r="AI78" s="115">
        <f t="shared" si="54"/>
        <v>0</v>
      </c>
      <c r="AJ78" s="55"/>
      <c r="AK78" s="55"/>
      <c r="AL78" s="116">
        <v>0</v>
      </c>
      <c r="AM78" s="115">
        <f t="shared" si="55"/>
        <v>0</v>
      </c>
      <c r="AN78" s="55"/>
      <c r="AO78" s="55"/>
      <c r="AP78" s="116">
        <v>0</v>
      </c>
      <c r="AQ78" s="115">
        <f t="shared" si="56"/>
        <v>0</v>
      </c>
      <c r="AR78" s="55"/>
      <c r="AS78" s="55"/>
      <c r="AT78" s="55"/>
      <c r="AU78" s="31"/>
    </row>
    <row r="79" spans="1:47" ht="18.75" customHeight="1" outlineLevel="1" x14ac:dyDescent="0.25">
      <c r="A79" s="31"/>
      <c r="B79" s="62">
        <v>7.8</v>
      </c>
      <c r="C79" s="65" t="s">
        <v>152</v>
      </c>
      <c r="D79" s="36" t="s">
        <v>53</v>
      </c>
      <c r="E79" s="37">
        <v>9.6</v>
      </c>
      <c r="F79" s="36">
        <v>149.55000000000001</v>
      </c>
      <c r="G79" s="38">
        <f t="shared" si="46"/>
        <v>1435.68</v>
      </c>
      <c r="H79" s="61">
        <f t="shared" si="47"/>
        <v>2.4759103607863496E-3</v>
      </c>
      <c r="I79" s="31"/>
      <c r="J79" s="116">
        <v>0</v>
      </c>
      <c r="K79" s="115">
        <f t="shared" si="48"/>
        <v>0</v>
      </c>
      <c r="L79" s="55"/>
      <c r="M79" s="55"/>
      <c r="N79" s="116">
        <v>0</v>
      </c>
      <c r="O79" s="115">
        <f t="shared" si="49"/>
        <v>0</v>
      </c>
      <c r="P79" s="55"/>
      <c r="Q79" s="55"/>
      <c r="R79" s="116">
        <v>0</v>
      </c>
      <c r="S79" s="115">
        <f t="shared" si="50"/>
        <v>0</v>
      </c>
      <c r="T79" s="55"/>
      <c r="U79" s="55"/>
      <c r="V79" s="116">
        <v>0</v>
      </c>
      <c r="W79" s="115">
        <f t="shared" si="51"/>
        <v>0</v>
      </c>
      <c r="X79" s="55"/>
      <c r="Y79" s="55"/>
      <c r="Z79" s="116">
        <v>0</v>
      </c>
      <c r="AA79" s="115">
        <f t="shared" si="52"/>
        <v>0</v>
      </c>
      <c r="AB79" s="55"/>
      <c r="AC79" s="55"/>
      <c r="AD79" s="116">
        <v>0</v>
      </c>
      <c r="AE79" s="115">
        <f t="shared" si="53"/>
        <v>0</v>
      </c>
      <c r="AF79" s="55"/>
      <c r="AG79" s="55"/>
      <c r="AH79" s="116">
        <v>0</v>
      </c>
      <c r="AI79" s="115">
        <f t="shared" si="54"/>
        <v>0</v>
      </c>
      <c r="AJ79" s="55"/>
      <c r="AK79" s="55"/>
      <c r="AL79" s="116">
        <v>0</v>
      </c>
      <c r="AM79" s="115">
        <f t="shared" si="55"/>
        <v>0</v>
      </c>
      <c r="AN79" s="55"/>
      <c r="AO79" s="55"/>
      <c r="AP79" s="116">
        <v>0</v>
      </c>
      <c r="AQ79" s="115">
        <f t="shared" si="56"/>
        <v>0</v>
      </c>
      <c r="AR79" s="55"/>
      <c r="AS79" s="55"/>
      <c r="AT79" s="55"/>
      <c r="AU79" s="31"/>
    </row>
    <row r="80" spans="1:47" ht="18.75" customHeight="1" outlineLevel="1" x14ac:dyDescent="0.25">
      <c r="A80" s="31"/>
      <c r="B80" s="62">
        <v>7.9</v>
      </c>
      <c r="C80" s="65" t="s">
        <v>153</v>
      </c>
      <c r="D80" s="36" t="s">
        <v>56</v>
      </c>
      <c r="E80" s="37">
        <v>1</v>
      </c>
      <c r="F80" s="36">
        <v>445.25</v>
      </c>
      <c r="G80" s="38">
        <f t="shared" si="46"/>
        <v>445.25</v>
      </c>
      <c r="H80" s="61">
        <f t="shared" si="47"/>
        <v>7.6785849781296821E-4</v>
      </c>
      <c r="I80" s="31"/>
      <c r="J80" s="116">
        <v>0</v>
      </c>
      <c r="K80" s="115">
        <f t="shared" si="48"/>
        <v>0</v>
      </c>
      <c r="L80" s="55"/>
      <c r="M80" s="55"/>
      <c r="N80" s="116">
        <v>0</v>
      </c>
      <c r="O80" s="115">
        <f t="shared" si="49"/>
        <v>0</v>
      </c>
      <c r="P80" s="55"/>
      <c r="Q80" s="55"/>
      <c r="R80" s="116">
        <v>0</v>
      </c>
      <c r="S80" s="115">
        <f t="shared" si="50"/>
        <v>0</v>
      </c>
      <c r="T80" s="55"/>
      <c r="U80" s="55"/>
      <c r="V80" s="116">
        <v>0</v>
      </c>
      <c r="W80" s="115">
        <f t="shared" si="51"/>
        <v>0</v>
      </c>
      <c r="X80" s="55"/>
      <c r="Y80" s="55"/>
      <c r="Z80" s="116">
        <v>0</v>
      </c>
      <c r="AA80" s="115">
        <f t="shared" si="52"/>
        <v>0</v>
      </c>
      <c r="AB80" s="55"/>
      <c r="AC80" s="55"/>
      <c r="AD80" s="116">
        <v>0</v>
      </c>
      <c r="AE80" s="115">
        <f t="shared" si="53"/>
        <v>0</v>
      </c>
      <c r="AF80" s="55"/>
      <c r="AG80" s="55"/>
      <c r="AH80" s="116">
        <v>0</v>
      </c>
      <c r="AI80" s="115">
        <f t="shared" si="54"/>
        <v>0</v>
      </c>
      <c r="AJ80" s="55"/>
      <c r="AK80" s="55"/>
      <c r="AL80" s="116">
        <v>0</v>
      </c>
      <c r="AM80" s="115">
        <f t="shared" si="55"/>
        <v>0</v>
      </c>
      <c r="AN80" s="55"/>
      <c r="AO80" s="55"/>
      <c r="AP80" s="116">
        <v>0</v>
      </c>
      <c r="AQ80" s="115">
        <f t="shared" si="56"/>
        <v>0</v>
      </c>
      <c r="AR80" s="55"/>
      <c r="AS80" s="55"/>
      <c r="AT80" s="55"/>
      <c r="AU80" s="31"/>
    </row>
    <row r="81" spans="1:47" ht="18.75" customHeight="1" outlineLevel="1" x14ac:dyDescent="0.25">
      <c r="A81" s="55"/>
      <c r="B81" s="62"/>
      <c r="C81" s="137" t="s">
        <v>232</v>
      </c>
      <c r="D81" s="36"/>
      <c r="E81" s="37"/>
      <c r="F81" s="36"/>
      <c r="G81" s="38"/>
      <c r="H81" s="61"/>
      <c r="I81" s="55"/>
      <c r="J81" s="116"/>
      <c r="K81" s="115"/>
      <c r="L81" s="55"/>
      <c r="M81" s="55"/>
      <c r="N81" s="116"/>
      <c r="O81" s="115"/>
      <c r="P81" s="55"/>
      <c r="Q81" s="55"/>
      <c r="R81" s="116"/>
      <c r="S81" s="115"/>
      <c r="T81" s="55"/>
      <c r="U81" s="55"/>
      <c r="V81" s="116"/>
      <c r="W81" s="115"/>
      <c r="X81" s="55"/>
      <c r="Y81" s="55"/>
      <c r="Z81" s="116"/>
      <c r="AA81" s="115"/>
      <c r="AB81" s="55"/>
      <c r="AC81" s="55"/>
      <c r="AD81" s="116"/>
      <c r="AE81" s="115"/>
      <c r="AF81" s="55"/>
      <c r="AG81" s="55"/>
      <c r="AH81" s="116"/>
      <c r="AI81" s="115"/>
      <c r="AJ81" s="55"/>
      <c r="AK81" s="55"/>
      <c r="AL81" s="116"/>
      <c r="AM81" s="115"/>
      <c r="AN81" s="55"/>
      <c r="AO81" s="55"/>
      <c r="AP81" s="116"/>
      <c r="AQ81" s="115"/>
      <c r="AR81" s="55"/>
      <c r="AS81" s="55"/>
      <c r="AT81" s="55"/>
      <c r="AU81" s="55"/>
    </row>
    <row r="82" spans="1:47" ht="18.75" customHeight="1" x14ac:dyDescent="0.25">
      <c r="A82" s="1"/>
      <c r="B82" s="58">
        <v>8</v>
      </c>
      <c r="C82" s="27" t="s">
        <v>59</v>
      </c>
      <c r="D82" s="28"/>
      <c r="E82" s="29"/>
      <c r="F82" s="28"/>
      <c r="G82" s="30">
        <f>SUM(G83:G84)</f>
        <v>9678</v>
      </c>
      <c r="H82" s="59">
        <f>G82/$G$8</f>
        <v>1.6690251638032356E-2</v>
      </c>
      <c r="I82" s="1"/>
      <c r="J82" s="104"/>
      <c r="K82" s="108">
        <f>SUM(K83:K85)</f>
        <v>0</v>
      </c>
      <c r="L82" s="103"/>
      <c r="M82" s="103"/>
      <c r="N82" s="104"/>
      <c r="O82" s="108">
        <f>SUM(O83:O85)</f>
        <v>0</v>
      </c>
      <c r="P82" s="103"/>
      <c r="Q82" s="103"/>
      <c r="R82" s="104"/>
      <c r="S82" s="108">
        <f>SUM(S83:S85)</f>
        <v>0</v>
      </c>
      <c r="T82" s="103"/>
      <c r="U82" s="103"/>
      <c r="V82" s="104"/>
      <c r="W82" s="108">
        <f>SUM(W83:W85)</f>
        <v>0</v>
      </c>
      <c r="X82" s="103"/>
      <c r="Y82" s="103"/>
      <c r="Z82" s="104"/>
      <c r="AA82" s="108">
        <f>SUM(AA83:AA85)</f>
        <v>0</v>
      </c>
      <c r="AB82" s="103"/>
      <c r="AC82" s="103"/>
      <c r="AD82" s="104"/>
      <c r="AE82" s="108">
        <f>SUM(AE83:AE85)</f>
        <v>0</v>
      </c>
      <c r="AF82" s="103"/>
      <c r="AG82" s="103"/>
      <c r="AH82" s="104"/>
      <c r="AI82" s="108">
        <f>SUM(AI83:AI85)</f>
        <v>0</v>
      </c>
      <c r="AJ82" s="103"/>
      <c r="AK82" s="103"/>
      <c r="AL82" s="104"/>
      <c r="AM82" s="108">
        <f>SUM(AM83:AM85)</f>
        <v>0</v>
      </c>
      <c r="AN82" s="103"/>
      <c r="AO82" s="103"/>
      <c r="AP82" s="104"/>
      <c r="AQ82" s="108">
        <f>SUM(AQ83:AQ85)</f>
        <v>0</v>
      </c>
      <c r="AR82" s="103"/>
      <c r="AS82" s="103"/>
      <c r="AT82" s="103"/>
      <c r="AU82" s="1"/>
    </row>
    <row r="83" spans="1:47" ht="18.75" customHeight="1" outlineLevel="1" x14ac:dyDescent="0.25">
      <c r="A83" s="31"/>
      <c r="B83" s="62">
        <v>8.1</v>
      </c>
      <c r="C83" s="65" t="s">
        <v>154</v>
      </c>
      <c r="D83" s="36" t="s">
        <v>136</v>
      </c>
      <c r="E83" s="37">
        <v>1</v>
      </c>
      <c r="F83" s="36">
        <v>3678</v>
      </c>
      <c r="G83" s="38">
        <f t="shared" ref="G83:G84" si="57">E83*F83</f>
        <v>3678</v>
      </c>
      <c r="H83" s="61">
        <f t="shared" ref="H83:H84" si="58">G83/$G$8</f>
        <v>6.3429164625628228E-3</v>
      </c>
      <c r="I83" s="31"/>
      <c r="J83" s="116">
        <v>0</v>
      </c>
      <c r="K83" s="115">
        <f t="shared" ref="K83:K84" si="59">J83*$G83</f>
        <v>0</v>
      </c>
      <c r="L83" s="55"/>
      <c r="M83" s="55"/>
      <c r="N83" s="116">
        <v>0</v>
      </c>
      <c r="O83" s="115">
        <f t="shared" ref="O83:O84" si="60">N83*$G83</f>
        <v>0</v>
      </c>
      <c r="P83" s="55"/>
      <c r="Q83" s="55"/>
      <c r="R83" s="116">
        <v>0</v>
      </c>
      <c r="S83" s="115">
        <f t="shared" ref="S83:S84" si="61">R83*$G83</f>
        <v>0</v>
      </c>
      <c r="T83" s="55"/>
      <c r="U83" s="55"/>
      <c r="V83" s="116">
        <v>0</v>
      </c>
      <c r="W83" s="115">
        <f t="shared" ref="W83:W84" si="62">V83*$G83</f>
        <v>0</v>
      </c>
      <c r="X83" s="55"/>
      <c r="Y83" s="55"/>
      <c r="Z83" s="116">
        <v>0</v>
      </c>
      <c r="AA83" s="115">
        <f t="shared" ref="AA83:AA84" si="63">Z83*$G83</f>
        <v>0</v>
      </c>
      <c r="AB83" s="55"/>
      <c r="AC83" s="55"/>
      <c r="AD83" s="116">
        <v>0</v>
      </c>
      <c r="AE83" s="115">
        <f t="shared" ref="AE83:AE84" si="64">AD83*$G83</f>
        <v>0</v>
      </c>
      <c r="AF83" s="55"/>
      <c r="AG83" s="55"/>
      <c r="AH83" s="116">
        <v>0</v>
      </c>
      <c r="AI83" s="115">
        <f t="shared" ref="AI83:AI84" si="65">AH83*$G83</f>
        <v>0</v>
      </c>
      <c r="AJ83" s="55"/>
      <c r="AK83" s="55"/>
      <c r="AL83" s="116">
        <v>0</v>
      </c>
      <c r="AM83" s="115">
        <f t="shared" ref="AM83:AM84" si="66">AL83*$G83</f>
        <v>0</v>
      </c>
      <c r="AN83" s="55"/>
      <c r="AO83" s="55"/>
      <c r="AP83" s="116">
        <v>0</v>
      </c>
      <c r="AQ83" s="115">
        <f t="shared" ref="AQ83:AQ84" si="67">AP83*$G83</f>
        <v>0</v>
      </c>
      <c r="AR83" s="55"/>
      <c r="AS83" s="55"/>
      <c r="AT83" s="55"/>
      <c r="AU83" s="31"/>
    </row>
    <row r="84" spans="1:47" ht="18.75" customHeight="1" outlineLevel="1" x14ac:dyDescent="0.25">
      <c r="A84" s="55"/>
      <c r="B84" s="62">
        <v>8.1999999999999993</v>
      </c>
      <c r="C84" s="67" t="s">
        <v>213</v>
      </c>
      <c r="D84" s="36" t="s">
        <v>56</v>
      </c>
      <c r="E84" s="69">
        <v>1</v>
      </c>
      <c r="F84" s="68">
        <v>6000</v>
      </c>
      <c r="G84" s="26">
        <f t="shared" si="57"/>
        <v>6000</v>
      </c>
      <c r="H84" s="61">
        <f t="shared" si="58"/>
        <v>1.0347335175469532E-2</v>
      </c>
      <c r="I84" s="55"/>
      <c r="J84" s="116">
        <v>0</v>
      </c>
      <c r="K84" s="115">
        <f t="shared" si="59"/>
        <v>0</v>
      </c>
      <c r="L84" s="55"/>
      <c r="M84" s="55"/>
      <c r="N84" s="116">
        <v>0</v>
      </c>
      <c r="O84" s="115">
        <f t="shared" si="60"/>
        <v>0</v>
      </c>
      <c r="P84" s="55"/>
      <c r="Q84" s="55"/>
      <c r="R84" s="116">
        <v>0</v>
      </c>
      <c r="S84" s="115">
        <f t="shared" si="61"/>
        <v>0</v>
      </c>
      <c r="T84" s="55"/>
      <c r="U84" s="55"/>
      <c r="V84" s="116">
        <v>0</v>
      </c>
      <c r="W84" s="115">
        <f t="shared" si="62"/>
        <v>0</v>
      </c>
      <c r="X84" s="55"/>
      <c r="Y84" s="55"/>
      <c r="Z84" s="116">
        <v>0</v>
      </c>
      <c r="AA84" s="115">
        <f t="shared" si="63"/>
        <v>0</v>
      </c>
      <c r="AB84" s="55"/>
      <c r="AC84" s="55"/>
      <c r="AD84" s="116">
        <v>0</v>
      </c>
      <c r="AE84" s="115">
        <f t="shared" si="64"/>
        <v>0</v>
      </c>
      <c r="AF84" s="55"/>
      <c r="AG84" s="55"/>
      <c r="AH84" s="116">
        <v>0</v>
      </c>
      <c r="AI84" s="115">
        <f t="shared" si="65"/>
        <v>0</v>
      </c>
      <c r="AJ84" s="55"/>
      <c r="AK84" s="55"/>
      <c r="AL84" s="116">
        <v>0</v>
      </c>
      <c r="AM84" s="115">
        <f t="shared" si="66"/>
        <v>0</v>
      </c>
      <c r="AN84" s="55"/>
      <c r="AO84" s="55"/>
      <c r="AP84" s="116">
        <v>0</v>
      </c>
      <c r="AQ84" s="115">
        <f t="shared" si="67"/>
        <v>0</v>
      </c>
      <c r="AR84" s="55"/>
      <c r="AS84" s="55"/>
      <c r="AT84" s="55"/>
      <c r="AU84" s="55"/>
    </row>
    <row r="85" spans="1:47" ht="18.75" customHeight="1" outlineLevel="1" x14ac:dyDescent="0.25">
      <c r="A85" s="55"/>
      <c r="B85" s="62"/>
      <c r="C85" s="137" t="s">
        <v>232</v>
      </c>
      <c r="D85" s="36"/>
      <c r="E85" s="37"/>
      <c r="F85" s="36"/>
      <c r="G85" s="38"/>
      <c r="H85" s="61"/>
      <c r="I85" s="55"/>
      <c r="J85" s="116"/>
      <c r="K85" s="115"/>
      <c r="L85" s="55"/>
      <c r="M85" s="55"/>
      <c r="N85" s="116"/>
      <c r="O85" s="115"/>
      <c r="P85" s="55"/>
      <c r="Q85" s="55"/>
      <c r="R85" s="116"/>
      <c r="S85" s="115"/>
      <c r="T85" s="55"/>
      <c r="U85" s="55"/>
      <c r="V85" s="116"/>
      <c r="W85" s="115"/>
      <c r="X85" s="55"/>
      <c r="Y85" s="55"/>
      <c r="Z85" s="116"/>
      <c r="AA85" s="115"/>
      <c r="AB85" s="55"/>
      <c r="AC85" s="55"/>
      <c r="AD85" s="116"/>
      <c r="AE85" s="115"/>
      <c r="AF85" s="55"/>
      <c r="AG85" s="55"/>
      <c r="AH85" s="116"/>
      <c r="AI85" s="115"/>
      <c r="AJ85" s="55"/>
      <c r="AK85" s="55"/>
      <c r="AL85" s="116"/>
      <c r="AM85" s="115"/>
      <c r="AN85" s="55"/>
      <c r="AO85" s="55"/>
      <c r="AP85" s="116"/>
      <c r="AQ85" s="115"/>
      <c r="AR85" s="55"/>
      <c r="AS85" s="55"/>
      <c r="AT85" s="55"/>
      <c r="AU85" s="55"/>
    </row>
    <row r="86" spans="1:47" ht="18.75" customHeight="1" x14ac:dyDescent="0.25">
      <c r="A86" s="1"/>
      <c r="B86" s="58">
        <v>9</v>
      </c>
      <c r="C86" s="27" t="s">
        <v>60</v>
      </c>
      <c r="D86" s="28"/>
      <c r="E86" s="29"/>
      <c r="F86" s="28"/>
      <c r="G86" s="30">
        <f>SUM(G87:G90)</f>
        <v>12849.339999999998</v>
      </c>
      <c r="H86" s="59">
        <f>G86/$G$8</f>
        <v>2.2159404627261278E-2</v>
      </c>
      <c r="I86" s="1"/>
      <c r="J86" s="104"/>
      <c r="K86" s="108">
        <f>SUM(K87:K91)</f>
        <v>0</v>
      </c>
      <c r="L86" s="103"/>
      <c r="M86" s="103"/>
      <c r="N86" s="104"/>
      <c r="O86" s="108">
        <f>SUM(O87:O91)</f>
        <v>0</v>
      </c>
      <c r="P86" s="103"/>
      <c r="Q86" s="103"/>
      <c r="R86" s="104"/>
      <c r="S86" s="108">
        <f>SUM(S87:S91)</f>
        <v>0</v>
      </c>
      <c r="T86" s="103"/>
      <c r="U86" s="103"/>
      <c r="V86" s="104"/>
      <c r="W86" s="108">
        <f>SUM(W87:W91)</f>
        <v>0</v>
      </c>
      <c r="X86" s="103"/>
      <c r="Y86" s="103"/>
      <c r="Z86" s="104"/>
      <c r="AA86" s="108">
        <f>SUM(AA87:AA91)</f>
        <v>0</v>
      </c>
      <c r="AB86" s="103"/>
      <c r="AC86" s="103"/>
      <c r="AD86" s="104"/>
      <c r="AE86" s="108">
        <f>SUM(AE87:AE91)</f>
        <v>0</v>
      </c>
      <c r="AF86" s="103"/>
      <c r="AG86" s="103"/>
      <c r="AH86" s="104"/>
      <c r="AI86" s="108">
        <f>SUM(AI87:AI91)</f>
        <v>0</v>
      </c>
      <c r="AJ86" s="103"/>
      <c r="AK86" s="103"/>
      <c r="AL86" s="104"/>
      <c r="AM86" s="108">
        <f>SUM(AM87:AM91)</f>
        <v>0</v>
      </c>
      <c r="AN86" s="103"/>
      <c r="AO86" s="103"/>
      <c r="AP86" s="104"/>
      <c r="AQ86" s="108">
        <f>SUM(AQ87:AQ91)</f>
        <v>0</v>
      </c>
      <c r="AR86" s="103"/>
      <c r="AS86" s="103"/>
      <c r="AT86" s="103"/>
      <c r="AU86" s="1"/>
    </row>
    <row r="87" spans="1:47" ht="18.75" customHeight="1" outlineLevel="1" x14ac:dyDescent="0.25">
      <c r="A87" s="31"/>
      <c r="B87" s="62">
        <v>9.1</v>
      </c>
      <c r="C87" s="65" t="s">
        <v>155</v>
      </c>
      <c r="D87" s="36" t="s">
        <v>56</v>
      </c>
      <c r="E87" s="37">
        <v>2</v>
      </c>
      <c r="F87" s="36">
        <v>2173.9299999999998</v>
      </c>
      <c r="G87" s="38">
        <f t="shared" ref="G87:G90" si="68">E87*F87</f>
        <v>4347.8599999999997</v>
      </c>
      <c r="H87" s="61">
        <f t="shared" ref="H87:H90" si="69">G87/$G$8</f>
        <v>7.4981274526694924E-3</v>
      </c>
      <c r="I87" s="31"/>
      <c r="J87" s="116">
        <v>0</v>
      </c>
      <c r="K87" s="115">
        <f t="shared" ref="K87:K90" si="70">J87*$G87</f>
        <v>0</v>
      </c>
      <c r="L87" s="55"/>
      <c r="M87" s="55"/>
      <c r="N87" s="116">
        <v>0</v>
      </c>
      <c r="O87" s="115">
        <f t="shared" ref="O87:O90" si="71">N87*$G87</f>
        <v>0</v>
      </c>
      <c r="P87" s="55"/>
      <c r="Q87" s="55"/>
      <c r="R87" s="116">
        <v>0</v>
      </c>
      <c r="S87" s="115">
        <f t="shared" ref="S87:S90" si="72">R87*$G87</f>
        <v>0</v>
      </c>
      <c r="T87" s="55"/>
      <c r="U87" s="55"/>
      <c r="V87" s="116">
        <v>0</v>
      </c>
      <c r="W87" s="115">
        <f t="shared" ref="W87:W90" si="73">V87*$G87</f>
        <v>0</v>
      </c>
      <c r="X87" s="55"/>
      <c r="Y87" s="55"/>
      <c r="Z87" s="116">
        <v>0</v>
      </c>
      <c r="AA87" s="115">
        <f t="shared" ref="AA87:AA90" si="74">Z87*$G87</f>
        <v>0</v>
      </c>
      <c r="AB87" s="55"/>
      <c r="AC87" s="55"/>
      <c r="AD87" s="116">
        <v>0</v>
      </c>
      <c r="AE87" s="115">
        <f t="shared" ref="AE87:AE90" si="75">AD87*$G87</f>
        <v>0</v>
      </c>
      <c r="AF87" s="55"/>
      <c r="AG87" s="55"/>
      <c r="AH87" s="116">
        <v>0</v>
      </c>
      <c r="AI87" s="115">
        <f t="shared" ref="AI87:AI90" si="76">AH87*$G87</f>
        <v>0</v>
      </c>
      <c r="AJ87" s="55"/>
      <c r="AK87" s="55"/>
      <c r="AL87" s="116">
        <v>0</v>
      </c>
      <c r="AM87" s="115">
        <f t="shared" ref="AM87:AM90" si="77">AL87*$G87</f>
        <v>0</v>
      </c>
      <c r="AN87" s="55"/>
      <c r="AO87" s="55"/>
      <c r="AP87" s="116">
        <v>0</v>
      </c>
      <c r="AQ87" s="115">
        <f t="shared" ref="AQ87:AQ90" si="78">AP87*$G87</f>
        <v>0</v>
      </c>
      <c r="AR87" s="55"/>
      <c r="AS87" s="55"/>
      <c r="AT87" s="55"/>
      <c r="AU87" s="31"/>
    </row>
    <row r="88" spans="1:47" ht="18.75" customHeight="1" outlineLevel="1" x14ac:dyDescent="0.25">
      <c r="A88" s="31"/>
      <c r="B88" s="62">
        <v>9.1999999999999993</v>
      </c>
      <c r="C88" s="65" t="s">
        <v>156</v>
      </c>
      <c r="D88" s="36" t="s">
        <v>56</v>
      </c>
      <c r="E88" s="37">
        <v>2</v>
      </c>
      <c r="F88" s="36">
        <v>2238.73</v>
      </c>
      <c r="G88" s="38">
        <f t="shared" si="68"/>
        <v>4477.46</v>
      </c>
      <c r="H88" s="61">
        <f t="shared" si="69"/>
        <v>7.7216298924596355E-3</v>
      </c>
      <c r="I88" s="31"/>
      <c r="J88" s="116">
        <v>0</v>
      </c>
      <c r="K88" s="115">
        <f t="shared" si="70"/>
        <v>0</v>
      </c>
      <c r="L88" s="55"/>
      <c r="M88" s="55"/>
      <c r="N88" s="116">
        <v>0</v>
      </c>
      <c r="O88" s="115">
        <f t="shared" si="71"/>
        <v>0</v>
      </c>
      <c r="P88" s="55"/>
      <c r="Q88" s="55"/>
      <c r="R88" s="116">
        <v>0</v>
      </c>
      <c r="S88" s="115">
        <f t="shared" si="72"/>
        <v>0</v>
      </c>
      <c r="T88" s="55"/>
      <c r="U88" s="55"/>
      <c r="V88" s="116">
        <v>0</v>
      </c>
      <c r="W88" s="115">
        <f t="shared" si="73"/>
        <v>0</v>
      </c>
      <c r="X88" s="55"/>
      <c r="Y88" s="55"/>
      <c r="Z88" s="116">
        <v>0</v>
      </c>
      <c r="AA88" s="115">
        <f t="shared" si="74"/>
        <v>0</v>
      </c>
      <c r="AB88" s="55"/>
      <c r="AC88" s="55"/>
      <c r="AD88" s="116">
        <v>0</v>
      </c>
      <c r="AE88" s="115">
        <f t="shared" si="75"/>
        <v>0</v>
      </c>
      <c r="AF88" s="55"/>
      <c r="AG88" s="55"/>
      <c r="AH88" s="116">
        <v>0</v>
      </c>
      <c r="AI88" s="115">
        <f t="shared" si="76"/>
        <v>0</v>
      </c>
      <c r="AJ88" s="55"/>
      <c r="AK88" s="55"/>
      <c r="AL88" s="116">
        <v>0</v>
      </c>
      <c r="AM88" s="115">
        <f t="shared" si="77"/>
        <v>0</v>
      </c>
      <c r="AN88" s="55"/>
      <c r="AO88" s="55"/>
      <c r="AP88" s="116">
        <v>0</v>
      </c>
      <c r="AQ88" s="115">
        <f t="shared" si="78"/>
        <v>0</v>
      </c>
      <c r="AR88" s="55"/>
      <c r="AS88" s="55"/>
      <c r="AT88" s="55"/>
      <c r="AU88" s="31"/>
    </row>
    <row r="89" spans="1:47" ht="18.75" customHeight="1" outlineLevel="1" x14ac:dyDescent="0.25">
      <c r="A89" s="31"/>
      <c r="B89" s="62">
        <v>9.3000000000000007</v>
      </c>
      <c r="C89" s="65" t="s">
        <v>157</v>
      </c>
      <c r="D89" s="36" t="s">
        <v>56</v>
      </c>
      <c r="E89" s="37">
        <v>1</v>
      </c>
      <c r="F89" s="36">
        <v>3113.96</v>
      </c>
      <c r="G89" s="38">
        <f t="shared" si="68"/>
        <v>3113.96</v>
      </c>
      <c r="H89" s="61">
        <f t="shared" si="69"/>
        <v>5.3701979738341845E-3</v>
      </c>
      <c r="I89" s="31"/>
      <c r="J89" s="116">
        <v>0</v>
      </c>
      <c r="K89" s="115">
        <f t="shared" si="70"/>
        <v>0</v>
      </c>
      <c r="L89" s="55"/>
      <c r="M89" s="55"/>
      <c r="N89" s="116">
        <v>0</v>
      </c>
      <c r="O89" s="115">
        <f t="shared" si="71"/>
        <v>0</v>
      </c>
      <c r="P89" s="55"/>
      <c r="Q89" s="55"/>
      <c r="R89" s="116">
        <v>0</v>
      </c>
      <c r="S89" s="115">
        <f t="shared" si="72"/>
        <v>0</v>
      </c>
      <c r="T89" s="55"/>
      <c r="U89" s="55"/>
      <c r="V89" s="116">
        <v>0</v>
      </c>
      <c r="W89" s="115">
        <f t="shared" si="73"/>
        <v>0</v>
      </c>
      <c r="X89" s="55"/>
      <c r="Y89" s="55"/>
      <c r="Z89" s="116">
        <v>0</v>
      </c>
      <c r="AA89" s="115">
        <f t="shared" si="74"/>
        <v>0</v>
      </c>
      <c r="AB89" s="55"/>
      <c r="AC89" s="55"/>
      <c r="AD89" s="116">
        <v>0</v>
      </c>
      <c r="AE89" s="115">
        <f t="shared" si="75"/>
        <v>0</v>
      </c>
      <c r="AF89" s="55"/>
      <c r="AG89" s="55"/>
      <c r="AH89" s="116">
        <v>0</v>
      </c>
      <c r="AI89" s="115">
        <f t="shared" si="76"/>
        <v>0</v>
      </c>
      <c r="AJ89" s="55"/>
      <c r="AK89" s="55"/>
      <c r="AL89" s="116">
        <v>0</v>
      </c>
      <c r="AM89" s="115">
        <f t="shared" si="77"/>
        <v>0</v>
      </c>
      <c r="AN89" s="55"/>
      <c r="AO89" s="55"/>
      <c r="AP89" s="116">
        <v>0</v>
      </c>
      <c r="AQ89" s="115">
        <f t="shared" si="78"/>
        <v>0</v>
      </c>
      <c r="AR89" s="55"/>
      <c r="AS89" s="55"/>
      <c r="AT89" s="55"/>
      <c r="AU89" s="31"/>
    </row>
    <row r="90" spans="1:47" ht="18.75" customHeight="1" outlineLevel="1" x14ac:dyDescent="0.25">
      <c r="A90" s="31"/>
      <c r="B90" s="62">
        <v>9.4</v>
      </c>
      <c r="C90" s="65" t="s">
        <v>158</v>
      </c>
      <c r="D90" s="36" t="s">
        <v>62</v>
      </c>
      <c r="E90" s="37">
        <v>1</v>
      </c>
      <c r="F90" s="36">
        <v>910.06</v>
      </c>
      <c r="G90" s="38">
        <f t="shared" si="68"/>
        <v>910.06</v>
      </c>
      <c r="H90" s="61">
        <f t="shared" si="69"/>
        <v>1.5694493082979669E-3</v>
      </c>
      <c r="I90" s="31"/>
      <c r="J90" s="116">
        <v>0</v>
      </c>
      <c r="K90" s="115">
        <f t="shared" si="70"/>
        <v>0</v>
      </c>
      <c r="L90" s="55"/>
      <c r="M90" s="55"/>
      <c r="N90" s="116">
        <v>0</v>
      </c>
      <c r="O90" s="115">
        <f t="shared" si="71"/>
        <v>0</v>
      </c>
      <c r="P90" s="55"/>
      <c r="Q90" s="55"/>
      <c r="R90" s="116">
        <v>0</v>
      </c>
      <c r="S90" s="115">
        <f t="shared" si="72"/>
        <v>0</v>
      </c>
      <c r="T90" s="55"/>
      <c r="U90" s="55"/>
      <c r="V90" s="116">
        <v>0</v>
      </c>
      <c r="W90" s="115">
        <f t="shared" si="73"/>
        <v>0</v>
      </c>
      <c r="X90" s="55"/>
      <c r="Y90" s="55"/>
      <c r="Z90" s="116">
        <v>0</v>
      </c>
      <c r="AA90" s="115">
        <f t="shared" si="74"/>
        <v>0</v>
      </c>
      <c r="AB90" s="55"/>
      <c r="AC90" s="55"/>
      <c r="AD90" s="116">
        <v>0</v>
      </c>
      <c r="AE90" s="115">
        <f t="shared" si="75"/>
        <v>0</v>
      </c>
      <c r="AF90" s="55"/>
      <c r="AG90" s="55"/>
      <c r="AH90" s="116">
        <v>0</v>
      </c>
      <c r="AI90" s="115">
        <f t="shared" si="76"/>
        <v>0</v>
      </c>
      <c r="AJ90" s="55"/>
      <c r="AK90" s="55"/>
      <c r="AL90" s="116">
        <v>0</v>
      </c>
      <c r="AM90" s="115">
        <f t="shared" si="77"/>
        <v>0</v>
      </c>
      <c r="AN90" s="55"/>
      <c r="AO90" s="55"/>
      <c r="AP90" s="116">
        <v>0</v>
      </c>
      <c r="AQ90" s="115">
        <f t="shared" si="78"/>
        <v>0</v>
      </c>
      <c r="AR90" s="55"/>
      <c r="AS90" s="55"/>
      <c r="AT90" s="55"/>
      <c r="AU90" s="31"/>
    </row>
    <row r="91" spans="1:47" ht="18.75" customHeight="1" outlineLevel="1" x14ac:dyDescent="0.25">
      <c r="A91" s="55"/>
      <c r="B91" s="62"/>
      <c r="C91" s="137" t="s">
        <v>232</v>
      </c>
      <c r="D91" s="36"/>
      <c r="E91" s="37"/>
      <c r="F91" s="36"/>
      <c r="G91" s="38"/>
      <c r="H91" s="61"/>
      <c r="I91" s="55"/>
      <c r="J91" s="116"/>
      <c r="K91" s="115"/>
      <c r="L91" s="55"/>
      <c r="M91" s="55"/>
      <c r="N91" s="116"/>
      <c r="O91" s="115"/>
      <c r="P91" s="55"/>
      <c r="Q91" s="55"/>
      <c r="R91" s="116"/>
      <c r="S91" s="115"/>
      <c r="T91" s="55"/>
      <c r="U91" s="55"/>
      <c r="V91" s="116"/>
      <c r="W91" s="115"/>
      <c r="X91" s="55"/>
      <c r="Y91" s="55"/>
      <c r="Z91" s="116"/>
      <c r="AA91" s="115"/>
      <c r="AB91" s="55"/>
      <c r="AC91" s="55"/>
      <c r="AD91" s="116"/>
      <c r="AE91" s="115"/>
      <c r="AF91" s="55"/>
      <c r="AG91" s="55"/>
      <c r="AH91" s="116"/>
      <c r="AI91" s="115"/>
      <c r="AJ91" s="55"/>
      <c r="AK91" s="55"/>
      <c r="AL91" s="116"/>
      <c r="AM91" s="115"/>
      <c r="AN91" s="55"/>
      <c r="AO91" s="55"/>
      <c r="AP91" s="116"/>
      <c r="AQ91" s="115"/>
      <c r="AR91" s="55"/>
      <c r="AS91" s="55"/>
      <c r="AT91" s="55"/>
      <c r="AU91" s="55"/>
    </row>
    <row r="92" spans="1:47" ht="18.75" customHeight="1" x14ac:dyDescent="0.25">
      <c r="A92" s="1"/>
      <c r="B92" s="58">
        <v>10</v>
      </c>
      <c r="C92" s="27" t="s">
        <v>61</v>
      </c>
      <c r="D92" s="28"/>
      <c r="E92" s="29"/>
      <c r="F92" s="28"/>
      <c r="G92" s="30">
        <f>SUM(G93:G99)</f>
        <v>62817.434999999998</v>
      </c>
      <c r="H92" s="59">
        <f>G92/$G$8</f>
        <v>0.10833217580137848</v>
      </c>
      <c r="I92" s="1"/>
      <c r="J92" s="104"/>
      <c r="K92" s="108">
        <f>SUM(K93:K100)</f>
        <v>0</v>
      </c>
      <c r="L92" s="103"/>
      <c r="M92" s="103"/>
      <c r="N92" s="104"/>
      <c r="O92" s="108">
        <f>SUM(O93:O100)</f>
        <v>0</v>
      </c>
      <c r="P92" s="103"/>
      <c r="Q92" s="103"/>
      <c r="R92" s="104"/>
      <c r="S92" s="108">
        <f>SUM(S93:S100)</f>
        <v>0</v>
      </c>
      <c r="T92" s="103"/>
      <c r="U92" s="103"/>
      <c r="V92" s="104"/>
      <c r="W92" s="108">
        <f>SUM(W93:W100)</f>
        <v>0</v>
      </c>
      <c r="X92" s="103"/>
      <c r="Y92" s="103"/>
      <c r="Z92" s="104"/>
      <c r="AA92" s="108">
        <f>SUM(AA93:AA100)</f>
        <v>0</v>
      </c>
      <c r="AB92" s="103"/>
      <c r="AC92" s="103"/>
      <c r="AD92" s="104"/>
      <c r="AE92" s="108">
        <f>SUM(AE93:AE100)</f>
        <v>0</v>
      </c>
      <c r="AF92" s="103"/>
      <c r="AG92" s="103"/>
      <c r="AH92" s="104"/>
      <c r="AI92" s="108">
        <f>SUM(AI93:AI100)</f>
        <v>0</v>
      </c>
      <c r="AJ92" s="103"/>
      <c r="AK92" s="103"/>
      <c r="AL92" s="104"/>
      <c r="AM92" s="108">
        <f>SUM(AM93:AM100)</f>
        <v>0</v>
      </c>
      <c r="AN92" s="103"/>
      <c r="AO92" s="103"/>
      <c r="AP92" s="104"/>
      <c r="AQ92" s="108">
        <f>SUM(AQ93:AQ100)</f>
        <v>0</v>
      </c>
      <c r="AR92" s="103"/>
      <c r="AS92" s="103"/>
      <c r="AT92" s="103"/>
      <c r="AU92" s="1"/>
    </row>
    <row r="93" spans="1:47" ht="18.75" customHeight="1" outlineLevel="1" x14ac:dyDescent="0.25">
      <c r="A93" s="31"/>
      <c r="B93" s="62">
        <v>10.1</v>
      </c>
      <c r="C93" s="65" t="s">
        <v>159</v>
      </c>
      <c r="D93" s="36" t="s">
        <v>50</v>
      </c>
      <c r="E93" s="37">
        <v>10</v>
      </c>
      <c r="F93" s="36">
        <v>380.42</v>
      </c>
      <c r="G93" s="38">
        <f t="shared" ref="G93:G99" si="79">E93*F93</f>
        <v>3804.2000000000003</v>
      </c>
      <c r="H93" s="61">
        <f t="shared" ref="H93:H99" si="80">G93/$G$8</f>
        <v>6.5605554124201996E-3</v>
      </c>
      <c r="I93" s="31"/>
      <c r="J93" s="116">
        <v>0</v>
      </c>
      <c r="K93" s="115">
        <f t="shared" ref="K93:K99" si="81">J93*$G93</f>
        <v>0</v>
      </c>
      <c r="L93" s="55"/>
      <c r="M93" s="55"/>
      <c r="N93" s="116">
        <v>0</v>
      </c>
      <c r="O93" s="115">
        <f t="shared" ref="O93:O99" si="82">N93*$G93</f>
        <v>0</v>
      </c>
      <c r="P93" s="55"/>
      <c r="Q93" s="55"/>
      <c r="R93" s="116">
        <v>0</v>
      </c>
      <c r="S93" s="115">
        <f t="shared" ref="S93:S99" si="83">R93*$G93</f>
        <v>0</v>
      </c>
      <c r="T93" s="55"/>
      <c r="U93" s="55"/>
      <c r="V93" s="116">
        <v>0</v>
      </c>
      <c r="W93" s="115">
        <f t="shared" ref="W93:W99" si="84">V93*$G93</f>
        <v>0</v>
      </c>
      <c r="X93" s="55"/>
      <c r="Y93" s="55"/>
      <c r="Z93" s="116">
        <v>0</v>
      </c>
      <c r="AA93" s="115">
        <f t="shared" ref="AA93:AA99" si="85">Z93*$G93</f>
        <v>0</v>
      </c>
      <c r="AB93" s="55"/>
      <c r="AC93" s="55"/>
      <c r="AD93" s="116">
        <v>0</v>
      </c>
      <c r="AE93" s="115">
        <f t="shared" ref="AE93:AE99" si="86">AD93*$G93</f>
        <v>0</v>
      </c>
      <c r="AF93" s="55"/>
      <c r="AG93" s="55"/>
      <c r="AH93" s="116">
        <v>0</v>
      </c>
      <c r="AI93" s="115">
        <f t="shared" ref="AI93:AI99" si="87">AH93*$G93</f>
        <v>0</v>
      </c>
      <c r="AJ93" s="55"/>
      <c r="AK93" s="55"/>
      <c r="AL93" s="116">
        <v>0</v>
      </c>
      <c r="AM93" s="115">
        <f t="shared" ref="AM93:AM99" si="88">AL93*$G93</f>
        <v>0</v>
      </c>
      <c r="AN93" s="55"/>
      <c r="AO93" s="55"/>
      <c r="AP93" s="116">
        <v>0</v>
      </c>
      <c r="AQ93" s="115">
        <f t="shared" ref="AQ93:AQ99" si="89">AP93*$G93</f>
        <v>0</v>
      </c>
      <c r="AR93" s="55"/>
      <c r="AS93" s="55"/>
      <c r="AT93" s="55"/>
      <c r="AU93" s="31"/>
    </row>
    <row r="94" spans="1:47" ht="18.75" customHeight="1" outlineLevel="1" x14ac:dyDescent="0.25">
      <c r="A94" s="31"/>
      <c r="B94" s="62">
        <v>10.199999999999999</v>
      </c>
      <c r="C94" s="65" t="s">
        <v>160</v>
      </c>
      <c r="D94" s="36" t="s">
        <v>50</v>
      </c>
      <c r="E94" s="37">
        <v>15</v>
      </c>
      <c r="F94" s="36">
        <v>272.75</v>
      </c>
      <c r="G94" s="38">
        <f t="shared" si="79"/>
        <v>4091.25</v>
      </c>
      <c r="H94" s="61">
        <f t="shared" si="80"/>
        <v>7.0555891727732871E-3</v>
      </c>
      <c r="I94" s="31"/>
      <c r="J94" s="116">
        <v>0</v>
      </c>
      <c r="K94" s="115">
        <f t="shared" si="81"/>
        <v>0</v>
      </c>
      <c r="L94" s="55"/>
      <c r="M94" s="55"/>
      <c r="N94" s="116">
        <v>0</v>
      </c>
      <c r="O94" s="115">
        <f t="shared" si="82"/>
        <v>0</v>
      </c>
      <c r="P94" s="55"/>
      <c r="Q94" s="55"/>
      <c r="R94" s="116">
        <v>0</v>
      </c>
      <c r="S94" s="115">
        <f t="shared" si="83"/>
        <v>0</v>
      </c>
      <c r="T94" s="55"/>
      <c r="U94" s="55"/>
      <c r="V94" s="116">
        <v>0</v>
      </c>
      <c r="W94" s="115">
        <f t="shared" si="84"/>
        <v>0</v>
      </c>
      <c r="X94" s="55"/>
      <c r="Y94" s="55"/>
      <c r="Z94" s="116">
        <v>0</v>
      </c>
      <c r="AA94" s="115">
        <f t="shared" si="85"/>
        <v>0</v>
      </c>
      <c r="AB94" s="55"/>
      <c r="AC94" s="55"/>
      <c r="AD94" s="116">
        <v>0</v>
      </c>
      <c r="AE94" s="115">
        <f t="shared" si="86"/>
        <v>0</v>
      </c>
      <c r="AF94" s="55"/>
      <c r="AG94" s="55"/>
      <c r="AH94" s="116">
        <v>0</v>
      </c>
      <c r="AI94" s="115">
        <f t="shared" si="87"/>
        <v>0</v>
      </c>
      <c r="AJ94" s="55"/>
      <c r="AK94" s="55"/>
      <c r="AL94" s="116">
        <v>0</v>
      </c>
      <c r="AM94" s="115">
        <f t="shared" si="88"/>
        <v>0</v>
      </c>
      <c r="AN94" s="55"/>
      <c r="AO94" s="55"/>
      <c r="AP94" s="116">
        <v>0</v>
      </c>
      <c r="AQ94" s="115">
        <f t="shared" si="89"/>
        <v>0</v>
      </c>
      <c r="AR94" s="55"/>
      <c r="AS94" s="55"/>
      <c r="AT94" s="55"/>
      <c r="AU94" s="31"/>
    </row>
    <row r="95" spans="1:47" ht="18.75" customHeight="1" outlineLevel="1" x14ac:dyDescent="0.25">
      <c r="A95" s="31"/>
      <c r="B95" s="62">
        <v>10.3</v>
      </c>
      <c r="C95" s="65" t="s">
        <v>161</v>
      </c>
      <c r="D95" s="36" t="s">
        <v>53</v>
      </c>
      <c r="E95" s="37">
        <v>3</v>
      </c>
      <c r="F95" s="36">
        <v>236.23</v>
      </c>
      <c r="G95" s="38">
        <f t="shared" si="79"/>
        <v>708.68999999999994</v>
      </c>
      <c r="H95" s="61">
        <f t="shared" si="80"/>
        <v>1.2221754942505836E-3</v>
      </c>
      <c r="I95" s="31"/>
      <c r="J95" s="116">
        <v>0</v>
      </c>
      <c r="K95" s="115">
        <f t="shared" si="81"/>
        <v>0</v>
      </c>
      <c r="L95" s="55"/>
      <c r="M95" s="55"/>
      <c r="N95" s="116">
        <v>0</v>
      </c>
      <c r="O95" s="115">
        <f t="shared" si="82"/>
        <v>0</v>
      </c>
      <c r="P95" s="55"/>
      <c r="Q95" s="55"/>
      <c r="R95" s="116">
        <v>0</v>
      </c>
      <c r="S95" s="115">
        <f t="shared" si="83"/>
        <v>0</v>
      </c>
      <c r="T95" s="55"/>
      <c r="U95" s="55"/>
      <c r="V95" s="116">
        <v>0</v>
      </c>
      <c r="W95" s="115">
        <f t="shared" si="84"/>
        <v>0</v>
      </c>
      <c r="X95" s="55"/>
      <c r="Y95" s="55"/>
      <c r="Z95" s="116">
        <v>0</v>
      </c>
      <c r="AA95" s="115">
        <f t="shared" si="85"/>
        <v>0</v>
      </c>
      <c r="AB95" s="55"/>
      <c r="AC95" s="55"/>
      <c r="AD95" s="116">
        <v>0</v>
      </c>
      <c r="AE95" s="115">
        <f t="shared" si="86"/>
        <v>0</v>
      </c>
      <c r="AF95" s="55"/>
      <c r="AG95" s="55"/>
      <c r="AH95" s="116">
        <v>0</v>
      </c>
      <c r="AI95" s="115">
        <f t="shared" si="87"/>
        <v>0</v>
      </c>
      <c r="AJ95" s="55"/>
      <c r="AK95" s="55"/>
      <c r="AL95" s="116">
        <v>0</v>
      </c>
      <c r="AM95" s="115">
        <f t="shared" si="88"/>
        <v>0</v>
      </c>
      <c r="AN95" s="55"/>
      <c r="AO95" s="55"/>
      <c r="AP95" s="116">
        <v>0</v>
      </c>
      <c r="AQ95" s="115">
        <f t="shared" si="89"/>
        <v>0</v>
      </c>
      <c r="AR95" s="55"/>
      <c r="AS95" s="55"/>
      <c r="AT95" s="55"/>
      <c r="AU95" s="31"/>
    </row>
    <row r="96" spans="1:47" ht="18.75" customHeight="1" outlineLevel="1" x14ac:dyDescent="0.25">
      <c r="A96" s="31"/>
      <c r="B96" s="62">
        <v>10.4</v>
      </c>
      <c r="C96" s="65" t="s">
        <v>162</v>
      </c>
      <c r="D96" s="36" t="s">
        <v>50</v>
      </c>
      <c r="E96" s="37">
        <v>115</v>
      </c>
      <c r="F96" s="36">
        <v>115.32</v>
      </c>
      <c r="G96" s="38">
        <f t="shared" si="79"/>
        <v>13261.8</v>
      </c>
      <c r="H96" s="61">
        <f t="shared" si="80"/>
        <v>2.2870714938340305E-2</v>
      </c>
      <c r="I96" s="31"/>
      <c r="J96" s="116">
        <v>0</v>
      </c>
      <c r="K96" s="115">
        <f t="shared" si="81"/>
        <v>0</v>
      </c>
      <c r="L96" s="55"/>
      <c r="M96" s="55"/>
      <c r="N96" s="116">
        <v>0</v>
      </c>
      <c r="O96" s="115">
        <f t="shared" si="82"/>
        <v>0</v>
      </c>
      <c r="P96" s="55"/>
      <c r="Q96" s="55"/>
      <c r="R96" s="116">
        <v>0</v>
      </c>
      <c r="S96" s="115">
        <f t="shared" si="83"/>
        <v>0</v>
      </c>
      <c r="T96" s="55"/>
      <c r="U96" s="55"/>
      <c r="V96" s="116">
        <v>0</v>
      </c>
      <c r="W96" s="115">
        <f t="shared" si="84"/>
        <v>0</v>
      </c>
      <c r="X96" s="55"/>
      <c r="Y96" s="55"/>
      <c r="Z96" s="116">
        <v>0</v>
      </c>
      <c r="AA96" s="115">
        <f t="shared" si="85"/>
        <v>0</v>
      </c>
      <c r="AB96" s="55"/>
      <c r="AC96" s="55"/>
      <c r="AD96" s="116">
        <v>0</v>
      </c>
      <c r="AE96" s="115">
        <f t="shared" si="86"/>
        <v>0</v>
      </c>
      <c r="AF96" s="55"/>
      <c r="AG96" s="55"/>
      <c r="AH96" s="116">
        <v>0</v>
      </c>
      <c r="AI96" s="115">
        <f t="shared" si="87"/>
        <v>0</v>
      </c>
      <c r="AJ96" s="55"/>
      <c r="AK96" s="55"/>
      <c r="AL96" s="116">
        <v>0</v>
      </c>
      <c r="AM96" s="115">
        <f t="shared" si="88"/>
        <v>0</v>
      </c>
      <c r="AN96" s="55"/>
      <c r="AO96" s="55"/>
      <c r="AP96" s="116">
        <v>0</v>
      </c>
      <c r="AQ96" s="115">
        <f t="shared" si="89"/>
        <v>0</v>
      </c>
      <c r="AR96" s="55"/>
      <c r="AS96" s="55"/>
      <c r="AT96" s="55"/>
      <c r="AU96" s="31"/>
    </row>
    <row r="97" spans="1:47" ht="18.75" customHeight="1" outlineLevel="1" x14ac:dyDescent="0.25">
      <c r="A97" s="31"/>
      <c r="B97" s="62">
        <v>10.5</v>
      </c>
      <c r="C97" s="65" t="s">
        <v>163</v>
      </c>
      <c r="D97" s="36" t="s">
        <v>50</v>
      </c>
      <c r="E97" s="37">
        <v>115</v>
      </c>
      <c r="F97" s="36">
        <v>43</v>
      </c>
      <c r="G97" s="38">
        <f t="shared" si="79"/>
        <v>4945</v>
      </c>
      <c r="H97" s="61">
        <f t="shared" si="80"/>
        <v>8.5279287404494732E-3</v>
      </c>
      <c r="I97" s="31"/>
      <c r="J97" s="116">
        <v>0</v>
      </c>
      <c r="K97" s="115">
        <f t="shared" si="81"/>
        <v>0</v>
      </c>
      <c r="L97" s="55"/>
      <c r="M97" s="55"/>
      <c r="N97" s="116">
        <v>0</v>
      </c>
      <c r="O97" s="115">
        <f t="shared" si="82"/>
        <v>0</v>
      </c>
      <c r="P97" s="55"/>
      <c r="Q97" s="55"/>
      <c r="R97" s="116">
        <v>0</v>
      </c>
      <c r="S97" s="115">
        <f t="shared" si="83"/>
        <v>0</v>
      </c>
      <c r="T97" s="55"/>
      <c r="U97" s="55"/>
      <c r="V97" s="116">
        <v>0</v>
      </c>
      <c r="W97" s="115">
        <f t="shared" si="84"/>
        <v>0</v>
      </c>
      <c r="X97" s="55"/>
      <c r="Y97" s="55"/>
      <c r="Z97" s="116">
        <v>0</v>
      </c>
      <c r="AA97" s="115">
        <f t="shared" si="85"/>
        <v>0</v>
      </c>
      <c r="AB97" s="55"/>
      <c r="AC97" s="55"/>
      <c r="AD97" s="116">
        <v>0</v>
      </c>
      <c r="AE97" s="115">
        <f t="shared" si="86"/>
        <v>0</v>
      </c>
      <c r="AF97" s="55"/>
      <c r="AG97" s="55"/>
      <c r="AH97" s="116">
        <v>0</v>
      </c>
      <c r="AI97" s="115">
        <f t="shared" si="87"/>
        <v>0</v>
      </c>
      <c r="AJ97" s="55"/>
      <c r="AK97" s="55"/>
      <c r="AL97" s="116">
        <v>0</v>
      </c>
      <c r="AM97" s="115">
        <f t="shared" si="88"/>
        <v>0</v>
      </c>
      <c r="AN97" s="55"/>
      <c r="AO97" s="55"/>
      <c r="AP97" s="116">
        <v>0</v>
      </c>
      <c r="AQ97" s="115">
        <f t="shared" si="89"/>
        <v>0</v>
      </c>
      <c r="AR97" s="55"/>
      <c r="AS97" s="55"/>
      <c r="AT97" s="55"/>
      <c r="AU97" s="31"/>
    </row>
    <row r="98" spans="1:47" ht="18.75" customHeight="1" outlineLevel="1" x14ac:dyDescent="0.25">
      <c r="A98" s="31"/>
      <c r="B98" s="62">
        <v>10.6</v>
      </c>
      <c r="C98" s="65" t="s">
        <v>164</v>
      </c>
      <c r="D98" s="36" t="s">
        <v>50</v>
      </c>
      <c r="E98" s="37">
        <v>69.349999999999994</v>
      </c>
      <c r="F98" s="36">
        <v>387.7</v>
      </c>
      <c r="G98" s="38">
        <f t="shared" si="79"/>
        <v>26886.994999999995</v>
      </c>
      <c r="H98" s="61">
        <f t="shared" si="80"/>
        <v>4.636812485436223E-2</v>
      </c>
      <c r="I98" s="31"/>
      <c r="J98" s="116">
        <v>0</v>
      </c>
      <c r="K98" s="115">
        <f t="shared" si="81"/>
        <v>0</v>
      </c>
      <c r="L98" s="55"/>
      <c r="M98" s="55"/>
      <c r="N98" s="116">
        <v>0</v>
      </c>
      <c r="O98" s="115">
        <f t="shared" si="82"/>
        <v>0</v>
      </c>
      <c r="P98" s="55"/>
      <c r="Q98" s="55"/>
      <c r="R98" s="116">
        <v>0</v>
      </c>
      <c r="S98" s="115">
        <f t="shared" si="83"/>
        <v>0</v>
      </c>
      <c r="T98" s="55"/>
      <c r="U98" s="55"/>
      <c r="V98" s="116">
        <v>0</v>
      </c>
      <c r="W98" s="115">
        <f t="shared" si="84"/>
        <v>0</v>
      </c>
      <c r="X98" s="55"/>
      <c r="Y98" s="55"/>
      <c r="Z98" s="116">
        <v>0</v>
      </c>
      <c r="AA98" s="115">
        <f t="shared" si="85"/>
        <v>0</v>
      </c>
      <c r="AB98" s="55"/>
      <c r="AC98" s="55"/>
      <c r="AD98" s="116">
        <v>0</v>
      </c>
      <c r="AE98" s="115">
        <f t="shared" si="86"/>
        <v>0</v>
      </c>
      <c r="AF98" s="55"/>
      <c r="AG98" s="55"/>
      <c r="AH98" s="116">
        <v>0</v>
      </c>
      <c r="AI98" s="115">
        <f t="shared" si="87"/>
        <v>0</v>
      </c>
      <c r="AJ98" s="55"/>
      <c r="AK98" s="55"/>
      <c r="AL98" s="116">
        <v>0</v>
      </c>
      <c r="AM98" s="115">
        <f t="shared" si="88"/>
        <v>0</v>
      </c>
      <c r="AN98" s="55"/>
      <c r="AO98" s="55"/>
      <c r="AP98" s="116">
        <v>0</v>
      </c>
      <c r="AQ98" s="115">
        <f t="shared" si="89"/>
        <v>0</v>
      </c>
      <c r="AR98" s="55"/>
      <c r="AS98" s="55"/>
      <c r="AT98" s="55"/>
      <c r="AU98" s="31"/>
    </row>
    <row r="99" spans="1:47" ht="18.75" customHeight="1" outlineLevel="1" x14ac:dyDescent="0.25">
      <c r="A99" s="31"/>
      <c r="B99" s="62">
        <v>10.7</v>
      </c>
      <c r="C99" s="65" t="s">
        <v>165</v>
      </c>
      <c r="D99" s="36" t="s">
        <v>50</v>
      </c>
      <c r="E99" s="37">
        <v>26</v>
      </c>
      <c r="F99" s="36">
        <v>350.75</v>
      </c>
      <c r="G99" s="38">
        <f t="shared" si="79"/>
        <v>9119.5</v>
      </c>
      <c r="H99" s="61">
        <f t="shared" si="80"/>
        <v>1.57270871887824E-2</v>
      </c>
      <c r="I99" s="31"/>
      <c r="J99" s="116">
        <v>0</v>
      </c>
      <c r="K99" s="115">
        <f t="shared" si="81"/>
        <v>0</v>
      </c>
      <c r="L99" s="55"/>
      <c r="M99" s="55"/>
      <c r="N99" s="116">
        <v>0</v>
      </c>
      <c r="O99" s="115">
        <f t="shared" si="82"/>
        <v>0</v>
      </c>
      <c r="P99" s="55"/>
      <c r="Q99" s="55"/>
      <c r="R99" s="116">
        <v>0</v>
      </c>
      <c r="S99" s="115">
        <f t="shared" si="83"/>
        <v>0</v>
      </c>
      <c r="T99" s="55"/>
      <c r="U99" s="55"/>
      <c r="V99" s="116">
        <v>0</v>
      </c>
      <c r="W99" s="115">
        <f t="shared" si="84"/>
        <v>0</v>
      </c>
      <c r="X99" s="55"/>
      <c r="Y99" s="55"/>
      <c r="Z99" s="116">
        <v>0</v>
      </c>
      <c r="AA99" s="115">
        <f t="shared" si="85"/>
        <v>0</v>
      </c>
      <c r="AB99" s="55"/>
      <c r="AC99" s="55"/>
      <c r="AD99" s="116">
        <v>0</v>
      </c>
      <c r="AE99" s="115">
        <f t="shared" si="86"/>
        <v>0</v>
      </c>
      <c r="AF99" s="55"/>
      <c r="AG99" s="55"/>
      <c r="AH99" s="116">
        <v>0</v>
      </c>
      <c r="AI99" s="115">
        <f t="shared" si="87"/>
        <v>0</v>
      </c>
      <c r="AJ99" s="55"/>
      <c r="AK99" s="55"/>
      <c r="AL99" s="116">
        <v>0</v>
      </c>
      <c r="AM99" s="115">
        <f t="shared" si="88"/>
        <v>0</v>
      </c>
      <c r="AN99" s="55"/>
      <c r="AO99" s="55"/>
      <c r="AP99" s="116">
        <v>0</v>
      </c>
      <c r="AQ99" s="115">
        <f t="shared" si="89"/>
        <v>0</v>
      </c>
      <c r="AR99" s="55"/>
      <c r="AS99" s="55"/>
      <c r="AT99" s="55"/>
      <c r="AU99" s="31"/>
    </row>
    <row r="100" spans="1:47" ht="18.75" customHeight="1" outlineLevel="1" x14ac:dyDescent="0.25">
      <c r="A100" s="55"/>
      <c r="B100" s="62"/>
      <c r="C100" s="137" t="s">
        <v>232</v>
      </c>
      <c r="D100" s="36"/>
      <c r="E100" s="37"/>
      <c r="F100" s="36"/>
      <c r="G100" s="38"/>
      <c r="H100" s="61"/>
      <c r="I100" s="55"/>
      <c r="J100" s="116"/>
      <c r="K100" s="115"/>
      <c r="L100" s="55"/>
      <c r="M100" s="55"/>
      <c r="N100" s="116"/>
      <c r="O100" s="115"/>
      <c r="P100" s="55"/>
      <c r="Q100" s="55"/>
      <c r="R100" s="116"/>
      <c r="S100" s="115"/>
      <c r="T100" s="55"/>
      <c r="U100" s="55"/>
      <c r="V100" s="116"/>
      <c r="W100" s="115"/>
      <c r="X100" s="55"/>
      <c r="Y100" s="55"/>
      <c r="Z100" s="116"/>
      <c r="AA100" s="115"/>
      <c r="AB100" s="55"/>
      <c r="AC100" s="55"/>
      <c r="AD100" s="116"/>
      <c r="AE100" s="115"/>
      <c r="AF100" s="55"/>
      <c r="AG100" s="55"/>
      <c r="AH100" s="116"/>
      <c r="AI100" s="115"/>
      <c r="AJ100" s="55"/>
      <c r="AK100" s="55"/>
      <c r="AL100" s="116"/>
      <c r="AM100" s="115"/>
      <c r="AN100" s="55"/>
      <c r="AO100" s="55"/>
      <c r="AP100" s="116"/>
      <c r="AQ100" s="115"/>
      <c r="AR100" s="55"/>
      <c r="AS100" s="55"/>
      <c r="AT100" s="55"/>
      <c r="AU100" s="55"/>
    </row>
    <row r="101" spans="1:47" ht="18.75" customHeight="1" x14ac:dyDescent="0.25">
      <c r="A101" s="1"/>
      <c r="B101" s="58">
        <v>11</v>
      </c>
      <c r="C101" s="27" t="s">
        <v>63</v>
      </c>
      <c r="D101" s="28"/>
      <c r="E101" s="29"/>
      <c r="F101" s="28"/>
      <c r="G101" s="30">
        <f>SUM(G102:G103)</f>
        <v>11000</v>
      </c>
      <c r="H101" s="59">
        <f>G101/$G$8</f>
        <v>1.897011448836081E-2</v>
      </c>
      <c r="I101" s="1"/>
      <c r="J101" s="104"/>
      <c r="K101" s="108">
        <f>SUM(K102:K104)</f>
        <v>0</v>
      </c>
      <c r="L101" s="103"/>
      <c r="M101" s="103"/>
      <c r="N101" s="104"/>
      <c r="O101" s="108">
        <f>SUM(O102:O104)</f>
        <v>0</v>
      </c>
      <c r="P101" s="103"/>
      <c r="Q101" s="103"/>
      <c r="R101" s="104"/>
      <c r="S101" s="108">
        <f>SUM(S102:S104)</f>
        <v>0</v>
      </c>
      <c r="T101" s="103"/>
      <c r="U101" s="103"/>
      <c r="V101" s="104"/>
      <c r="W101" s="108">
        <f>SUM(W102:W104)</f>
        <v>0</v>
      </c>
      <c r="X101" s="103"/>
      <c r="Y101" s="103"/>
      <c r="Z101" s="104"/>
      <c r="AA101" s="108">
        <f>SUM(AA102:AA104)</f>
        <v>0</v>
      </c>
      <c r="AB101" s="103"/>
      <c r="AC101" s="103"/>
      <c r="AD101" s="104"/>
      <c r="AE101" s="108">
        <f>SUM(AE102:AE104)</f>
        <v>0</v>
      </c>
      <c r="AF101" s="103"/>
      <c r="AG101" s="103"/>
      <c r="AH101" s="104"/>
      <c r="AI101" s="108">
        <f>SUM(AI102:AI104)</f>
        <v>0</v>
      </c>
      <c r="AJ101" s="103"/>
      <c r="AK101" s="103"/>
      <c r="AL101" s="104"/>
      <c r="AM101" s="108">
        <f>SUM(AM102:AM104)</f>
        <v>0</v>
      </c>
      <c r="AN101" s="103"/>
      <c r="AO101" s="103"/>
      <c r="AP101" s="104"/>
      <c r="AQ101" s="108">
        <f>SUM(AQ102:AQ104)</f>
        <v>0</v>
      </c>
      <c r="AR101" s="103"/>
      <c r="AS101" s="103"/>
      <c r="AT101" s="103"/>
      <c r="AU101" s="1"/>
    </row>
    <row r="102" spans="1:47" ht="18.75" customHeight="1" outlineLevel="1" x14ac:dyDescent="0.25">
      <c r="A102" s="31"/>
      <c r="B102" s="62">
        <v>11.1</v>
      </c>
      <c r="C102" s="65" t="s">
        <v>166</v>
      </c>
      <c r="D102" s="36" t="s">
        <v>56</v>
      </c>
      <c r="E102" s="37">
        <v>2</v>
      </c>
      <c r="F102" s="36">
        <v>1500</v>
      </c>
      <c r="G102" s="38">
        <f t="shared" ref="G102:G103" si="90">E102*F102</f>
        <v>3000</v>
      </c>
      <c r="H102" s="61">
        <f t="shared" ref="H102:H103" si="91">G102/$G$8</f>
        <v>5.1736675877347661E-3</v>
      </c>
      <c r="I102" s="31"/>
      <c r="J102" s="116">
        <v>0</v>
      </c>
      <c r="K102" s="115">
        <f t="shared" ref="K102:K103" si="92">J102*$G102</f>
        <v>0</v>
      </c>
      <c r="L102" s="55"/>
      <c r="M102" s="55"/>
      <c r="N102" s="116">
        <v>0</v>
      </c>
      <c r="O102" s="115">
        <f t="shared" ref="O102:O103" si="93">N102*$G102</f>
        <v>0</v>
      </c>
      <c r="P102" s="55"/>
      <c r="Q102" s="55"/>
      <c r="R102" s="116">
        <v>0</v>
      </c>
      <c r="S102" s="115">
        <f t="shared" ref="S102:S103" si="94">R102*$G102</f>
        <v>0</v>
      </c>
      <c r="T102" s="55"/>
      <c r="U102" s="55"/>
      <c r="V102" s="116">
        <v>0</v>
      </c>
      <c r="W102" s="115">
        <f t="shared" ref="W102:W103" si="95">V102*$G102</f>
        <v>0</v>
      </c>
      <c r="X102" s="55"/>
      <c r="Y102" s="55"/>
      <c r="Z102" s="116">
        <v>0</v>
      </c>
      <c r="AA102" s="115">
        <f t="shared" ref="AA102:AA103" si="96">Z102*$G102</f>
        <v>0</v>
      </c>
      <c r="AB102" s="55"/>
      <c r="AC102" s="55"/>
      <c r="AD102" s="116">
        <v>0</v>
      </c>
      <c r="AE102" s="115">
        <f t="shared" ref="AE102:AE103" si="97">AD102*$G102</f>
        <v>0</v>
      </c>
      <c r="AF102" s="55"/>
      <c r="AG102" s="55"/>
      <c r="AH102" s="116">
        <v>0</v>
      </c>
      <c r="AI102" s="115">
        <f t="shared" ref="AI102:AI103" si="98">AH102*$G102</f>
        <v>0</v>
      </c>
      <c r="AJ102" s="55"/>
      <c r="AK102" s="55"/>
      <c r="AL102" s="116">
        <v>0</v>
      </c>
      <c r="AM102" s="115">
        <f t="shared" ref="AM102:AM103" si="99">AL102*$G102</f>
        <v>0</v>
      </c>
      <c r="AN102" s="55"/>
      <c r="AO102" s="55"/>
      <c r="AP102" s="116">
        <v>0</v>
      </c>
      <c r="AQ102" s="115">
        <f t="shared" ref="AQ102:AQ103" si="100">AP102*$G102</f>
        <v>0</v>
      </c>
      <c r="AR102" s="55"/>
      <c r="AS102" s="55"/>
      <c r="AT102" s="55"/>
      <c r="AU102" s="31"/>
    </row>
    <row r="103" spans="1:47" ht="18.75" customHeight="1" outlineLevel="1" x14ac:dyDescent="0.25">
      <c r="A103" s="31"/>
      <c r="B103" s="62">
        <v>11.2</v>
      </c>
      <c r="C103" s="65" t="s">
        <v>167</v>
      </c>
      <c r="D103" s="36" t="s">
        <v>56</v>
      </c>
      <c r="E103" s="37">
        <v>2</v>
      </c>
      <c r="F103" s="36">
        <v>4000</v>
      </c>
      <c r="G103" s="38">
        <f t="shared" si="90"/>
        <v>8000</v>
      </c>
      <c r="H103" s="61">
        <f t="shared" si="91"/>
        <v>1.3796446900626043E-2</v>
      </c>
      <c r="I103" s="31"/>
      <c r="J103" s="116">
        <v>0</v>
      </c>
      <c r="K103" s="115">
        <f t="shared" si="92"/>
        <v>0</v>
      </c>
      <c r="L103" s="55"/>
      <c r="M103" s="55"/>
      <c r="N103" s="116">
        <v>0</v>
      </c>
      <c r="O103" s="115">
        <f t="shared" si="93"/>
        <v>0</v>
      </c>
      <c r="P103" s="55"/>
      <c r="Q103" s="55"/>
      <c r="R103" s="116">
        <v>0</v>
      </c>
      <c r="S103" s="115">
        <f t="shared" si="94"/>
        <v>0</v>
      </c>
      <c r="T103" s="55"/>
      <c r="U103" s="55"/>
      <c r="V103" s="116">
        <v>0</v>
      </c>
      <c r="W103" s="115">
        <f t="shared" si="95"/>
        <v>0</v>
      </c>
      <c r="X103" s="55"/>
      <c r="Y103" s="55"/>
      <c r="Z103" s="116">
        <v>0</v>
      </c>
      <c r="AA103" s="115">
        <f t="shared" si="96"/>
        <v>0</v>
      </c>
      <c r="AB103" s="55"/>
      <c r="AC103" s="55"/>
      <c r="AD103" s="116">
        <v>0</v>
      </c>
      <c r="AE103" s="115">
        <f t="shared" si="97"/>
        <v>0</v>
      </c>
      <c r="AF103" s="55"/>
      <c r="AG103" s="55"/>
      <c r="AH103" s="116">
        <v>0</v>
      </c>
      <c r="AI103" s="115">
        <f t="shared" si="98"/>
        <v>0</v>
      </c>
      <c r="AJ103" s="55"/>
      <c r="AK103" s="55"/>
      <c r="AL103" s="116">
        <v>0</v>
      </c>
      <c r="AM103" s="115">
        <f t="shared" si="99"/>
        <v>0</v>
      </c>
      <c r="AN103" s="55"/>
      <c r="AO103" s="55"/>
      <c r="AP103" s="116">
        <v>0</v>
      </c>
      <c r="AQ103" s="115">
        <f t="shared" si="100"/>
        <v>0</v>
      </c>
      <c r="AR103" s="55"/>
      <c r="AS103" s="55"/>
      <c r="AT103" s="55"/>
      <c r="AU103" s="31"/>
    </row>
    <row r="104" spans="1:47" ht="18.75" customHeight="1" outlineLevel="1" x14ac:dyDescent="0.25">
      <c r="A104" s="55"/>
      <c r="B104" s="62"/>
      <c r="C104" s="137" t="s">
        <v>232</v>
      </c>
      <c r="D104" s="36"/>
      <c r="E104" s="37"/>
      <c r="F104" s="36"/>
      <c r="G104" s="38"/>
      <c r="H104" s="61"/>
      <c r="I104" s="55"/>
      <c r="J104" s="116"/>
      <c r="K104" s="115"/>
      <c r="L104" s="55"/>
      <c r="M104" s="55"/>
      <c r="N104" s="116"/>
      <c r="O104" s="115"/>
      <c r="P104" s="55"/>
      <c r="Q104" s="55"/>
      <c r="R104" s="116"/>
      <c r="S104" s="115"/>
      <c r="T104" s="55"/>
      <c r="U104" s="55"/>
      <c r="V104" s="116"/>
      <c r="W104" s="115"/>
      <c r="X104" s="55"/>
      <c r="Y104" s="55"/>
      <c r="Z104" s="116"/>
      <c r="AA104" s="115"/>
      <c r="AB104" s="55"/>
      <c r="AC104" s="55"/>
      <c r="AD104" s="116"/>
      <c r="AE104" s="115"/>
      <c r="AF104" s="55"/>
      <c r="AG104" s="55"/>
      <c r="AH104" s="116"/>
      <c r="AI104" s="115"/>
      <c r="AJ104" s="55"/>
      <c r="AK104" s="55"/>
      <c r="AL104" s="116"/>
      <c r="AM104" s="115"/>
      <c r="AN104" s="55"/>
      <c r="AO104" s="55"/>
      <c r="AP104" s="116"/>
      <c r="AQ104" s="115"/>
      <c r="AR104" s="55"/>
      <c r="AS104" s="55"/>
      <c r="AT104" s="55"/>
      <c r="AU104" s="55"/>
    </row>
    <row r="105" spans="1:47" ht="18.75" customHeight="1" x14ac:dyDescent="0.25">
      <c r="A105" s="1"/>
      <c r="B105" s="58">
        <v>12</v>
      </c>
      <c r="C105" s="27" t="s">
        <v>64</v>
      </c>
      <c r="D105" s="28"/>
      <c r="E105" s="29"/>
      <c r="F105" s="28"/>
      <c r="G105" s="30">
        <f>SUM(G106:G106)</f>
        <v>11400</v>
      </c>
      <c r="H105" s="59">
        <f>G105/$G$8</f>
        <v>1.9659936833392112E-2</v>
      </c>
      <c r="I105" s="1"/>
      <c r="J105" s="104"/>
      <c r="K105" s="108">
        <f>SUM(K106:K107)</f>
        <v>0</v>
      </c>
      <c r="L105" s="103"/>
      <c r="M105" s="103"/>
      <c r="N105" s="104"/>
      <c r="O105" s="108">
        <f>SUM(O106:O107)</f>
        <v>0</v>
      </c>
      <c r="P105" s="103"/>
      <c r="Q105" s="103"/>
      <c r="R105" s="104"/>
      <c r="S105" s="108">
        <f>SUM(S106:S107)</f>
        <v>0</v>
      </c>
      <c r="T105" s="103"/>
      <c r="U105" s="103"/>
      <c r="V105" s="104"/>
      <c r="W105" s="108">
        <f>SUM(W106:W107)</f>
        <v>0</v>
      </c>
      <c r="X105" s="103"/>
      <c r="Y105" s="103"/>
      <c r="Z105" s="104"/>
      <c r="AA105" s="108">
        <f>SUM(AA106:AA107)</f>
        <v>0</v>
      </c>
      <c r="AB105" s="103"/>
      <c r="AC105" s="103"/>
      <c r="AD105" s="104"/>
      <c r="AE105" s="108">
        <f>SUM(AE106:AE107)</f>
        <v>0</v>
      </c>
      <c r="AF105" s="103"/>
      <c r="AG105" s="103"/>
      <c r="AH105" s="104"/>
      <c r="AI105" s="108">
        <f>SUM(AI106:AI107)</f>
        <v>0</v>
      </c>
      <c r="AJ105" s="103"/>
      <c r="AK105" s="103"/>
      <c r="AL105" s="104"/>
      <c r="AM105" s="108">
        <f>SUM(AM106:AM107)</f>
        <v>0</v>
      </c>
      <c r="AN105" s="103"/>
      <c r="AO105" s="103"/>
      <c r="AP105" s="104"/>
      <c r="AQ105" s="108">
        <f>SUM(AQ106:AQ107)</f>
        <v>0</v>
      </c>
      <c r="AR105" s="103"/>
      <c r="AS105" s="103"/>
      <c r="AT105" s="103"/>
      <c r="AU105" s="1"/>
    </row>
    <row r="106" spans="1:47" ht="18.75" customHeight="1" outlineLevel="1" x14ac:dyDescent="0.25">
      <c r="A106" s="31"/>
      <c r="B106" s="62">
        <v>12.1</v>
      </c>
      <c r="C106" s="65" t="s">
        <v>168</v>
      </c>
      <c r="D106" s="36" t="s">
        <v>56</v>
      </c>
      <c r="E106" s="37">
        <v>3</v>
      </c>
      <c r="F106" s="36">
        <v>3800</v>
      </c>
      <c r="G106" s="38">
        <f t="shared" ref="G106" si="101">E106*F106</f>
        <v>11400</v>
      </c>
      <c r="H106" s="61">
        <f>G106/$G$8</f>
        <v>1.9659936833392112E-2</v>
      </c>
      <c r="I106" s="31"/>
      <c r="J106" s="116">
        <v>0</v>
      </c>
      <c r="K106" s="115">
        <f>J106*$G106</f>
        <v>0</v>
      </c>
      <c r="L106" s="55"/>
      <c r="M106" s="55"/>
      <c r="N106" s="116">
        <v>0</v>
      </c>
      <c r="O106" s="115">
        <f>N106*$G106</f>
        <v>0</v>
      </c>
      <c r="P106" s="55"/>
      <c r="Q106" s="55"/>
      <c r="R106" s="116">
        <v>0</v>
      </c>
      <c r="S106" s="115">
        <f>R106*$G106</f>
        <v>0</v>
      </c>
      <c r="T106" s="55"/>
      <c r="U106" s="55"/>
      <c r="V106" s="116">
        <v>0</v>
      </c>
      <c r="W106" s="115">
        <f>V106*$G106</f>
        <v>0</v>
      </c>
      <c r="X106" s="55"/>
      <c r="Y106" s="55"/>
      <c r="Z106" s="116">
        <v>0</v>
      </c>
      <c r="AA106" s="115">
        <f>Z106*$G106</f>
        <v>0</v>
      </c>
      <c r="AB106" s="55"/>
      <c r="AC106" s="55"/>
      <c r="AD106" s="116">
        <v>0</v>
      </c>
      <c r="AE106" s="115">
        <f>AD106*$G106</f>
        <v>0</v>
      </c>
      <c r="AF106" s="55"/>
      <c r="AG106" s="55"/>
      <c r="AH106" s="116">
        <v>0</v>
      </c>
      <c r="AI106" s="115">
        <f>AH106*$G106</f>
        <v>0</v>
      </c>
      <c r="AJ106" s="55"/>
      <c r="AK106" s="55"/>
      <c r="AL106" s="116">
        <v>0</v>
      </c>
      <c r="AM106" s="115">
        <f>AL106*$G106</f>
        <v>0</v>
      </c>
      <c r="AN106" s="55"/>
      <c r="AO106" s="55"/>
      <c r="AP106" s="116">
        <v>0</v>
      </c>
      <c r="AQ106" s="115">
        <f>AP106*$G106</f>
        <v>0</v>
      </c>
      <c r="AR106" s="55"/>
      <c r="AS106" s="55"/>
      <c r="AT106" s="55"/>
      <c r="AU106" s="31"/>
    </row>
    <row r="107" spans="1:47" ht="18.75" customHeight="1" outlineLevel="1" x14ac:dyDescent="0.25">
      <c r="A107" s="55"/>
      <c r="B107" s="62"/>
      <c r="C107" s="137" t="s">
        <v>232</v>
      </c>
      <c r="D107" s="36"/>
      <c r="E107" s="37"/>
      <c r="F107" s="36"/>
      <c r="G107" s="38"/>
      <c r="H107" s="61"/>
      <c r="I107" s="55"/>
      <c r="J107" s="116"/>
      <c r="K107" s="115"/>
      <c r="L107" s="55"/>
      <c r="M107" s="55"/>
      <c r="N107" s="116"/>
      <c r="O107" s="115"/>
      <c r="P107" s="55"/>
      <c r="Q107" s="55"/>
      <c r="R107" s="116"/>
      <c r="S107" s="115"/>
      <c r="T107" s="55"/>
      <c r="U107" s="55"/>
      <c r="V107" s="116"/>
      <c r="W107" s="115"/>
      <c r="X107" s="55"/>
      <c r="Y107" s="55"/>
      <c r="Z107" s="116"/>
      <c r="AA107" s="115"/>
      <c r="AB107" s="55"/>
      <c r="AC107" s="55"/>
      <c r="AD107" s="116"/>
      <c r="AE107" s="115"/>
      <c r="AF107" s="55"/>
      <c r="AG107" s="55"/>
      <c r="AH107" s="116"/>
      <c r="AI107" s="115"/>
      <c r="AJ107" s="55"/>
      <c r="AK107" s="55"/>
      <c r="AL107" s="116"/>
      <c r="AM107" s="115"/>
      <c r="AN107" s="55"/>
      <c r="AO107" s="55"/>
      <c r="AP107" s="116"/>
      <c r="AQ107" s="115"/>
      <c r="AR107" s="55"/>
      <c r="AS107" s="55"/>
      <c r="AT107" s="55"/>
      <c r="AU107" s="55"/>
    </row>
    <row r="108" spans="1:47" ht="18.75" customHeight="1" x14ac:dyDescent="0.25">
      <c r="A108" s="1"/>
      <c r="B108" s="58">
        <v>13</v>
      </c>
      <c r="C108" s="27" t="s">
        <v>65</v>
      </c>
      <c r="D108" s="28"/>
      <c r="E108" s="29"/>
      <c r="F108" s="28"/>
      <c r="G108" s="30">
        <f>SUM(G109:G111)</f>
        <v>15820</v>
      </c>
      <c r="H108" s="59">
        <f>G108/$G$8</f>
        <v>2.7282473745987999E-2</v>
      </c>
      <c r="I108" s="1"/>
      <c r="J108" s="104"/>
      <c r="K108" s="108">
        <f>SUM(K109:K112)</f>
        <v>0</v>
      </c>
      <c r="L108" s="103"/>
      <c r="M108" s="103"/>
      <c r="N108" s="104"/>
      <c r="O108" s="108">
        <f>SUM(O109:O112)</f>
        <v>0</v>
      </c>
      <c r="P108" s="103"/>
      <c r="Q108" s="103"/>
      <c r="R108" s="104"/>
      <c r="S108" s="108">
        <f>SUM(S109:S112)</f>
        <v>0</v>
      </c>
      <c r="T108" s="103"/>
      <c r="U108" s="103"/>
      <c r="V108" s="104"/>
      <c r="W108" s="108">
        <f>SUM(W109:W112)</f>
        <v>0</v>
      </c>
      <c r="X108" s="103"/>
      <c r="Y108" s="103"/>
      <c r="Z108" s="104"/>
      <c r="AA108" s="108">
        <f>SUM(AA109:AA112)</f>
        <v>0</v>
      </c>
      <c r="AB108" s="103"/>
      <c r="AC108" s="103"/>
      <c r="AD108" s="104"/>
      <c r="AE108" s="108">
        <f>SUM(AE109:AE112)</f>
        <v>0</v>
      </c>
      <c r="AF108" s="103"/>
      <c r="AG108" s="103"/>
      <c r="AH108" s="104"/>
      <c r="AI108" s="108">
        <f>SUM(AI109:AI112)</f>
        <v>0</v>
      </c>
      <c r="AJ108" s="103"/>
      <c r="AK108" s="103"/>
      <c r="AL108" s="104"/>
      <c r="AM108" s="108">
        <f>SUM(AM109:AM112)</f>
        <v>0</v>
      </c>
      <c r="AN108" s="103"/>
      <c r="AO108" s="103"/>
      <c r="AP108" s="104"/>
      <c r="AQ108" s="108">
        <f>SUM(AQ109:AQ112)</f>
        <v>0</v>
      </c>
      <c r="AR108" s="103"/>
      <c r="AS108" s="103"/>
      <c r="AT108" s="103"/>
      <c r="AU108" s="1"/>
    </row>
    <row r="109" spans="1:47" ht="18.75" customHeight="1" outlineLevel="1" x14ac:dyDescent="0.25">
      <c r="A109" s="31"/>
      <c r="B109" s="62">
        <v>13.1</v>
      </c>
      <c r="C109" s="75" t="s">
        <v>179</v>
      </c>
      <c r="D109" s="76" t="s">
        <v>56</v>
      </c>
      <c r="E109" s="77">
        <v>2</v>
      </c>
      <c r="F109" s="76">
        <v>1560</v>
      </c>
      <c r="G109" s="38">
        <f t="shared" ref="G109:G111" si="102">E109*F109</f>
        <v>3120</v>
      </c>
      <c r="H109" s="61">
        <f t="shared" ref="H109:H111" si="103">G109/$G$8</f>
        <v>5.380614291244157E-3</v>
      </c>
      <c r="I109" s="31"/>
      <c r="J109" s="116">
        <v>0</v>
      </c>
      <c r="K109" s="115">
        <f t="shared" ref="K109:K111" si="104">J109*$G109</f>
        <v>0</v>
      </c>
      <c r="L109" s="55"/>
      <c r="M109" s="55"/>
      <c r="N109" s="116">
        <v>0</v>
      </c>
      <c r="O109" s="115">
        <f t="shared" ref="O109:O111" si="105">N109*$G109</f>
        <v>0</v>
      </c>
      <c r="P109" s="55"/>
      <c r="Q109" s="55"/>
      <c r="R109" s="116">
        <v>0</v>
      </c>
      <c r="S109" s="115">
        <f t="shared" ref="S109:S111" si="106">R109*$G109</f>
        <v>0</v>
      </c>
      <c r="T109" s="55"/>
      <c r="U109" s="55"/>
      <c r="V109" s="116">
        <v>0</v>
      </c>
      <c r="W109" s="115">
        <f t="shared" ref="W109:W111" si="107">V109*$G109</f>
        <v>0</v>
      </c>
      <c r="X109" s="55"/>
      <c r="Y109" s="55"/>
      <c r="Z109" s="116">
        <v>0</v>
      </c>
      <c r="AA109" s="115">
        <f t="shared" ref="AA109:AA111" si="108">Z109*$G109</f>
        <v>0</v>
      </c>
      <c r="AB109" s="55"/>
      <c r="AC109" s="55"/>
      <c r="AD109" s="116">
        <v>0</v>
      </c>
      <c r="AE109" s="115">
        <f t="shared" ref="AE109:AE111" si="109">AD109*$G109</f>
        <v>0</v>
      </c>
      <c r="AF109" s="55"/>
      <c r="AG109" s="55"/>
      <c r="AH109" s="116">
        <v>0</v>
      </c>
      <c r="AI109" s="115">
        <f t="shared" ref="AI109:AI111" si="110">AH109*$G109</f>
        <v>0</v>
      </c>
      <c r="AJ109" s="55"/>
      <c r="AK109" s="55"/>
      <c r="AL109" s="116">
        <v>0</v>
      </c>
      <c r="AM109" s="115">
        <f t="shared" ref="AM109:AM111" si="111">AL109*$G109</f>
        <v>0</v>
      </c>
      <c r="AN109" s="55"/>
      <c r="AO109" s="55"/>
      <c r="AP109" s="116">
        <v>0</v>
      </c>
      <c r="AQ109" s="115">
        <f t="shared" ref="AQ109:AQ111" si="112">AP109*$G109</f>
        <v>0</v>
      </c>
      <c r="AR109" s="55"/>
      <c r="AS109" s="55"/>
      <c r="AT109" s="55"/>
      <c r="AU109" s="31"/>
    </row>
    <row r="110" spans="1:47" ht="18.75" customHeight="1" outlineLevel="1" x14ac:dyDescent="0.25">
      <c r="A110" s="31"/>
      <c r="B110" s="62">
        <v>13.2</v>
      </c>
      <c r="C110" s="75" t="s">
        <v>197</v>
      </c>
      <c r="D110" s="36" t="s">
        <v>56</v>
      </c>
      <c r="E110" s="37">
        <v>2</v>
      </c>
      <c r="F110" s="36">
        <v>2300</v>
      </c>
      <c r="G110" s="38">
        <f t="shared" si="102"/>
        <v>4600</v>
      </c>
      <c r="H110" s="61">
        <f t="shared" si="103"/>
        <v>7.9329569678599741E-3</v>
      </c>
      <c r="I110" s="31"/>
      <c r="J110" s="116">
        <v>0</v>
      </c>
      <c r="K110" s="115">
        <f t="shared" si="104"/>
        <v>0</v>
      </c>
      <c r="L110" s="55"/>
      <c r="M110" s="55"/>
      <c r="N110" s="116">
        <v>0</v>
      </c>
      <c r="O110" s="115">
        <f t="shared" si="105"/>
        <v>0</v>
      </c>
      <c r="P110" s="55"/>
      <c r="Q110" s="55"/>
      <c r="R110" s="116">
        <v>0</v>
      </c>
      <c r="S110" s="115">
        <f t="shared" si="106"/>
        <v>0</v>
      </c>
      <c r="T110" s="55"/>
      <c r="U110" s="55"/>
      <c r="V110" s="116">
        <v>0</v>
      </c>
      <c r="W110" s="115">
        <f t="shared" si="107"/>
        <v>0</v>
      </c>
      <c r="X110" s="55"/>
      <c r="Y110" s="55"/>
      <c r="Z110" s="116">
        <v>0</v>
      </c>
      <c r="AA110" s="115">
        <f t="shared" si="108"/>
        <v>0</v>
      </c>
      <c r="AB110" s="55"/>
      <c r="AC110" s="55"/>
      <c r="AD110" s="116">
        <v>0</v>
      </c>
      <c r="AE110" s="115">
        <f t="shared" si="109"/>
        <v>0</v>
      </c>
      <c r="AF110" s="55"/>
      <c r="AG110" s="55"/>
      <c r="AH110" s="116">
        <v>0</v>
      </c>
      <c r="AI110" s="115">
        <f t="shared" si="110"/>
        <v>0</v>
      </c>
      <c r="AJ110" s="55"/>
      <c r="AK110" s="55"/>
      <c r="AL110" s="116">
        <v>0</v>
      </c>
      <c r="AM110" s="115">
        <f t="shared" si="111"/>
        <v>0</v>
      </c>
      <c r="AN110" s="55"/>
      <c r="AO110" s="55"/>
      <c r="AP110" s="116">
        <v>0</v>
      </c>
      <c r="AQ110" s="115">
        <f t="shared" si="112"/>
        <v>0</v>
      </c>
      <c r="AR110" s="55"/>
      <c r="AS110" s="55"/>
      <c r="AT110" s="55"/>
      <c r="AU110" s="31"/>
    </row>
    <row r="111" spans="1:47" ht="18.75" customHeight="1" outlineLevel="1" x14ac:dyDescent="0.25">
      <c r="A111" s="31"/>
      <c r="B111" s="62">
        <v>13.3</v>
      </c>
      <c r="C111" s="75" t="s">
        <v>196</v>
      </c>
      <c r="D111" s="36" t="s">
        <v>56</v>
      </c>
      <c r="E111" s="37">
        <v>3</v>
      </c>
      <c r="F111" s="36">
        <v>2700</v>
      </c>
      <c r="G111" s="38">
        <f t="shared" si="102"/>
        <v>8100</v>
      </c>
      <c r="H111" s="61">
        <f t="shared" si="103"/>
        <v>1.3968902486883868E-2</v>
      </c>
      <c r="I111" s="31"/>
      <c r="J111" s="116">
        <v>0</v>
      </c>
      <c r="K111" s="115">
        <f t="shared" si="104"/>
        <v>0</v>
      </c>
      <c r="L111" s="55"/>
      <c r="M111" s="55"/>
      <c r="N111" s="116">
        <v>0</v>
      </c>
      <c r="O111" s="115">
        <f t="shared" si="105"/>
        <v>0</v>
      </c>
      <c r="P111" s="55"/>
      <c r="Q111" s="55"/>
      <c r="R111" s="116">
        <v>0</v>
      </c>
      <c r="S111" s="115">
        <f t="shared" si="106"/>
        <v>0</v>
      </c>
      <c r="T111" s="55"/>
      <c r="U111" s="55"/>
      <c r="V111" s="116">
        <v>0</v>
      </c>
      <c r="W111" s="115">
        <f t="shared" si="107"/>
        <v>0</v>
      </c>
      <c r="X111" s="55"/>
      <c r="Y111" s="55"/>
      <c r="Z111" s="116">
        <v>0</v>
      </c>
      <c r="AA111" s="115">
        <f t="shared" si="108"/>
        <v>0</v>
      </c>
      <c r="AB111" s="55"/>
      <c r="AC111" s="55"/>
      <c r="AD111" s="116">
        <v>0</v>
      </c>
      <c r="AE111" s="115">
        <f t="shared" si="109"/>
        <v>0</v>
      </c>
      <c r="AF111" s="55"/>
      <c r="AG111" s="55"/>
      <c r="AH111" s="116">
        <v>0</v>
      </c>
      <c r="AI111" s="115">
        <f t="shared" si="110"/>
        <v>0</v>
      </c>
      <c r="AJ111" s="55"/>
      <c r="AK111" s="55"/>
      <c r="AL111" s="116">
        <v>0</v>
      </c>
      <c r="AM111" s="115">
        <f t="shared" si="111"/>
        <v>0</v>
      </c>
      <c r="AN111" s="55"/>
      <c r="AO111" s="55"/>
      <c r="AP111" s="116">
        <v>0</v>
      </c>
      <c r="AQ111" s="115">
        <f t="shared" si="112"/>
        <v>0</v>
      </c>
      <c r="AR111" s="55"/>
      <c r="AS111" s="55"/>
      <c r="AT111" s="55"/>
      <c r="AU111" s="31"/>
    </row>
    <row r="112" spans="1:47" ht="18.75" customHeight="1" outlineLevel="1" x14ac:dyDescent="0.25">
      <c r="A112" s="55"/>
      <c r="B112" s="62"/>
      <c r="C112" s="137" t="s">
        <v>232</v>
      </c>
      <c r="D112" s="36"/>
      <c r="E112" s="37"/>
      <c r="F112" s="36"/>
      <c r="G112" s="38"/>
      <c r="H112" s="61"/>
      <c r="I112" s="55"/>
      <c r="J112" s="116"/>
      <c r="K112" s="115"/>
      <c r="L112" s="55"/>
      <c r="M112" s="55"/>
      <c r="N112" s="116"/>
      <c r="O112" s="115"/>
      <c r="P112" s="55"/>
      <c r="Q112" s="55"/>
      <c r="R112" s="116"/>
      <c r="S112" s="115"/>
      <c r="T112" s="55"/>
      <c r="U112" s="55"/>
      <c r="V112" s="116"/>
      <c r="W112" s="115"/>
      <c r="X112" s="55"/>
      <c r="Y112" s="55"/>
      <c r="Z112" s="116"/>
      <c r="AA112" s="115"/>
      <c r="AB112" s="55"/>
      <c r="AC112" s="55"/>
      <c r="AD112" s="116"/>
      <c r="AE112" s="115"/>
      <c r="AF112" s="55"/>
      <c r="AG112" s="55"/>
      <c r="AH112" s="116"/>
      <c r="AI112" s="115"/>
      <c r="AJ112" s="55"/>
      <c r="AK112" s="55"/>
      <c r="AL112" s="116"/>
      <c r="AM112" s="115"/>
      <c r="AN112" s="55"/>
      <c r="AO112" s="55"/>
      <c r="AP112" s="116"/>
      <c r="AQ112" s="115"/>
      <c r="AR112" s="55"/>
      <c r="AS112" s="55"/>
      <c r="AT112" s="55"/>
      <c r="AU112" s="55"/>
    </row>
    <row r="113" spans="1:47" ht="18.75" customHeight="1" x14ac:dyDescent="0.25">
      <c r="A113" s="1"/>
      <c r="B113" s="58">
        <v>14</v>
      </c>
      <c r="C113" s="27" t="s">
        <v>66</v>
      </c>
      <c r="D113" s="28"/>
      <c r="E113" s="29"/>
      <c r="F113" s="28"/>
      <c r="G113" s="30">
        <f>SUM(G114:G114)</f>
        <v>10466.127</v>
      </c>
      <c r="H113" s="59">
        <f>G113/$G$8</f>
        <v>1.8049420676338569E-2</v>
      </c>
      <c r="I113" s="1"/>
      <c r="J113" s="104"/>
      <c r="K113" s="108">
        <f>SUM(K114:K115)</f>
        <v>0</v>
      </c>
      <c r="L113" s="103"/>
      <c r="M113" s="103"/>
      <c r="N113" s="104"/>
      <c r="O113" s="108">
        <f>SUM(O114:O115)</f>
        <v>0</v>
      </c>
      <c r="P113" s="103"/>
      <c r="Q113" s="103"/>
      <c r="R113" s="104"/>
      <c r="S113" s="108">
        <f>SUM(S114:S115)</f>
        <v>0</v>
      </c>
      <c r="T113" s="103"/>
      <c r="U113" s="103"/>
      <c r="V113" s="104"/>
      <c r="W113" s="108">
        <f>SUM(W114:W115)</f>
        <v>0</v>
      </c>
      <c r="X113" s="103"/>
      <c r="Y113" s="103"/>
      <c r="Z113" s="104"/>
      <c r="AA113" s="108">
        <f>SUM(AA114:AA115)</f>
        <v>0</v>
      </c>
      <c r="AB113" s="103"/>
      <c r="AC113" s="103"/>
      <c r="AD113" s="104"/>
      <c r="AE113" s="108">
        <f>SUM(AE114:AE115)</f>
        <v>0</v>
      </c>
      <c r="AF113" s="103"/>
      <c r="AG113" s="103"/>
      <c r="AH113" s="104"/>
      <c r="AI113" s="108">
        <f>SUM(AI114:AI115)</f>
        <v>0</v>
      </c>
      <c r="AJ113" s="103"/>
      <c r="AK113" s="103"/>
      <c r="AL113" s="104"/>
      <c r="AM113" s="108">
        <f>SUM(AM114:AM115)</f>
        <v>0</v>
      </c>
      <c r="AN113" s="103"/>
      <c r="AO113" s="103"/>
      <c r="AP113" s="104"/>
      <c r="AQ113" s="108">
        <f>SUM(AQ114:AQ115)</f>
        <v>0</v>
      </c>
      <c r="AR113" s="103"/>
      <c r="AS113" s="103"/>
      <c r="AT113" s="103"/>
      <c r="AU113" s="1"/>
    </row>
    <row r="114" spans="1:47" ht="18.75" customHeight="1" outlineLevel="1" x14ac:dyDescent="0.25">
      <c r="A114" s="31"/>
      <c r="B114" s="62">
        <v>14.1</v>
      </c>
      <c r="C114" s="65" t="s">
        <v>169</v>
      </c>
      <c r="D114" s="36" t="s">
        <v>50</v>
      </c>
      <c r="E114" s="37">
        <v>53.59</v>
      </c>
      <c r="F114" s="36">
        <v>195.3</v>
      </c>
      <c r="G114" s="38">
        <f t="shared" ref="G114" si="113">E114*F114</f>
        <v>10466.127</v>
      </c>
      <c r="H114" s="61">
        <f>G114/$G$8</f>
        <v>1.8049420676338569E-2</v>
      </c>
      <c r="I114" s="31"/>
      <c r="J114" s="116">
        <v>0</v>
      </c>
      <c r="K114" s="115">
        <f>J114*$G114</f>
        <v>0</v>
      </c>
      <c r="L114" s="55"/>
      <c r="M114" s="55"/>
      <c r="N114" s="116">
        <v>0</v>
      </c>
      <c r="O114" s="115">
        <f>N114*$G114</f>
        <v>0</v>
      </c>
      <c r="P114" s="55"/>
      <c r="Q114" s="55"/>
      <c r="R114" s="116">
        <v>0</v>
      </c>
      <c r="S114" s="115">
        <f>R114*$G114</f>
        <v>0</v>
      </c>
      <c r="T114" s="55"/>
      <c r="U114" s="55"/>
      <c r="V114" s="116">
        <v>0</v>
      </c>
      <c r="W114" s="115">
        <f>V114*$G114</f>
        <v>0</v>
      </c>
      <c r="X114" s="55"/>
      <c r="Y114" s="55"/>
      <c r="Z114" s="116">
        <v>0</v>
      </c>
      <c r="AA114" s="115">
        <f>Z114*$G114</f>
        <v>0</v>
      </c>
      <c r="AB114" s="55"/>
      <c r="AC114" s="55"/>
      <c r="AD114" s="116">
        <v>0</v>
      </c>
      <c r="AE114" s="115">
        <f>AD114*$G114</f>
        <v>0</v>
      </c>
      <c r="AF114" s="55"/>
      <c r="AG114" s="55"/>
      <c r="AH114" s="116">
        <v>0</v>
      </c>
      <c r="AI114" s="115">
        <f>AH114*$G114</f>
        <v>0</v>
      </c>
      <c r="AJ114" s="55"/>
      <c r="AK114" s="55"/>
      <c r="AL114" s="116">
        <v>0</v>
      </c>
      <c r="AM114" s="115">
        <f>AL114*$G114</f>
        <v>0</v>
      </c>
      <c r="AN114" s="55"/>
      <c r="AO114" s="55"/>
      <c r="AP114" s="116">
        <v>0</v>
      </c>
      <c r="AQ114" s="115">
        <f>AP114*$G114</f>
        <v>0</v>
      </c>
      <c r="AR114" s="55"/>
      <c r="AS114" s="55"/>
      <c r="AT114" s="55"/>
      <c r="AU114" s="31"/>
    </row>
    <row r="115" spans="1:47" ht="18.75" customHeight="1" outlineLevel="1" x14ac:dyDescent="0.25">
      <c r="A115" s="55"/>
      <c r="B115" s="62"/>
      <c r="C115" s="137" t="s">
        <v>232</v>
      </c>
      <c r="D115" s="36"/>
      <c r="E115" s="37"/>
      <c r="F115" s="36"/>
      <c r="G115" s="38"/>
      <c r="H115" s="61"/>
      <c r="I115" s="55"/>
      <c r="J115" s="116"/>
      <c r="K115" s="115"/>
      <c r="L115" s="55"/>
      <c r="M115" s="55"/>
      <c r="N115" s="116"/>
      <c r="O115" s="115"/>
      <c r="P115" s="55"/>
      <c r="Q115" s="55"/>
      <c r="R115" s="116"/>
      <c r="S115" s="115"/>
      <c r="T115" s="55"/>
      <c r="U115" s="55"/>
      <c r="V115" s="116"/>
      <c r="W115" s="115"/>
      <c r="X115" s="55"/>
      <c r="Y115" s="55"/>
      <c r="Z115" s="116"/>
      <c r="AA115" s="115"/>
      <c r="AB115" s="55"/>
      <c r="AC115" s="55"/>
      <c r="AD115" s="116"/>
      <c r="AE115" s="115"/>
      <c r="AF115" s="55"/>
      <c r="AG115" s="55"/>
      <c r="AH115" s="116"/>
      <c r="AI115" s="115"/>
      <c r="AJ115" s="55"/>
      <c r="AK115" s="55"/>
      <c r="AL115" s="116"/>
      <c r="AM115" s="115"/>
      <c r="AN115" s="55"/>
      <c r="AO115" s="55"/>
      <c r="AP115" s="116"/>
      <c r="AQ115" s="115"/>
      <c r="AR115" s="55"/>
      <c r="AS115" s="55"/>
      <c r="AT115" s="55"/>
      <c r="AU115" s="55"/>
    </row>
    <row r="116" spans="1:47" ht="18.75" customHeight="1" x14ac:dyDescent="0.25">
      <c r="A116" s="1"/>
      <c r="B116" s="58">
        <v>15</v>
      </c>
      <c r="C116" s="27" t="s">
        <v>67</v>
      </c>
      <c r="D116" s="28"/>
      <c r="E116" s="29"/>
      <c r="F116" s="28"/>
      <c r="G116" s="30">
        <f>SUM(G117:G117)</f>
        <v>4800</v>
      </c>
      <c r="H116" s="59">
        <f>G116/$G$8</f>
        <v>8.277868140375625E-3</v>
      </c>
      <c r="I116" s="1"/>
      <c r="J116" s="104"/>
      <c r="K116" s="108">
        <f>SUM(K117:K118)</f>
        <v>0</v>
      </c>
      <c r="L116" s="103"/>
      <c r="M116" s="103"/>
      <c r="N116" s="104"/>
      <c r="O116" s="108">
        <f>SUM(O117:O118)</f>
        <v>0</v>
      </c>
      <c r="P116" s="103"/>
      <c r="Q116" s="103"/>
      <c r="R116" s="104"/>
      <c r="S116" s="108">
        <f>SUM(S117:S118)</f>
        <v>0</v>
      </c>
      <c r="T116" s="103"/>
      <c r="U116" s="103"/>
      <c r="V116" s="104"/>
      <c r="W116" s="108">
        <f>SUM(W117:W118)</f>
        <v>0</v>
      </c>
      <c r="X116" s="103"/>
      <c r="Y116" s="103"/>
      <c r="Z116" s="104"/>
      <c r="AA116" s="108">
        <f>SUM(AA117:AA118)</f>
        <v>0</v>
      </c>
      <c r="AB116" s="103"/>
      <c r="AC116" s="103"/>
      <c r="AD116" s="104"/>
      <c r="AE116" s="108">
        <f>SUM(AE117:AE118)</f>
        <v>0</v>
      </c>
      <c r="AF116" s="103"/>
      <c r="AG116" s="103"/>
      <c r="AH116" s="104"/>
      <c r="AI116" s="108">
        <f>SUM(AI117:AI118)</f>
        <v>0</v>
      </c>
      <c r="AJ116" s="103"/>
      <c r="AK116" s="103"/>
      <c r="AL116" s="104"/>
      <c r="AM116" s="108">
        <f>SUM(AM117:AM118)</f>
        <v>0</v>
      </c>
      <c r="AN116" s="103"/>
      <c r="AO116" s="103"/>
      <c r="AP116" s="104"/>
      <c r="AQ116" s="108">
        <f>SUM(AQ117:AQ118)</f>
        <v>0</v>
      </c>
      <c r="AR116" s="103"/>
      <c r="AS116" s="103"/>
      <c r="AT116" s="103"/>
      <c r="AU116" s="1"/>
    </row>
    <row r="117" spans="1:47" ht="18.75" customHeight="1" outlineLevel="1" x14ac:dyDescent="0.25">
      <c r="A117" s="31"/>
      <c r="B117" s="62">
        <v>15.1</v>
      </c>
      <c r="C117" s="65" t="s">
        <v>170</v>
      </c>
      <c r="D117" s="36" t="s">
        <v>50</v>
      </c>
      <c r="E117" s="37">
        <v>20</v>
      </c>
      <c r="F117" s="36">
        <v>240</v>
      </c>
      <c r="G117" s="38">
        <f t="shared" ref="G117" si="114">E117*F117</f>
        <v>4800</v>
      </c>
      <c r="H117" s="61">
        <f>G117/$G$8</f>
        <v>8.277868140375625E-3</v>
      </c>
      <c r="I117" s="31"/>
      <c r="J117" s="116">
        <v>0</v>
      </c>
      <c r="K117" s="115">
        <f>J117*$G117</f>
        <v>0</v>
      </c>
      <c r="L117" s="55"/>
      <c r="M117" s="55"/>
      <c r="N117" s="116">
        <v>0</v>
      </c>
      <c r="O117" s="115">
        <f>N117*$G117</f>
        <v>0</v>
      </c>
      <c r="P117" s="55"/>
      <c r="Q117" s="55"/>
      <c r="R117" s="116">
        <v>0</v>
      </c>
      <c r="S117" s="115">
        <f>R117*$G117</f>
        <v>0</v>
      </c>
      <c r="T117" s="55"/>
      <c r="U117" s="55"/>
      <c r="V117" s="116">
        <v>0</v>
      </c>
      <c r="W117" s="115">
        <f>V117*$G117</f>
        <v>0</v>
      </c>
      <c r="X117" s="55"/>
      <c r="Y117" s="55"/>
      <c r="Z117" s="116">
        <v>0</v>
      </c>
      <c r="AA117" s="115">
        <f>Z117*$G117</f>
        <v>0</v>
      </c>
      <c r="AB117" s="55"/>
      <c r="AC117" s="55"/>
      <c r="AD117" s="116">
        <v>0</v>
      </c>
      <c r="AE117" s="115">
        <f>AD117*$G117</f>
        <v>0</v>
      </c>
      <c r="AF117" s="55"/>
      <c r="AG117" s="55"/>
      <c r="AH117" s="116">
        <v>0</v>
      </c>
      <c r="AI117" s="115">
        <f>AH117*$G117</f>
        <v>0</v>
      </c>
      <c r="AJ117" s="55"/>
      <c r="AK117" s="55"/>
      <c r="AL117" s="116">
        <v>0</v>
      </c>
      <c r="AM117" s="115">
        <f>AL117*$G117</f>
        <v>0</v>
      </c>
      <c r="AN117" s="55"/>
      <c r="AO117" s="55"/>
      <c r="AP117" s="116">
        <v>0</v>
      </c>
      <c r="AQ117" s="115">
        <f>AP117*$G117</f>
        <v>0</v>
      </c>
      <c r="AR117" s="55"/>
      <c r="AS117" s="55"/>
      <c r="AT117" s="55"/>
      <c r="AU117" s="31"/>
    </row>
    <row r="118" spans="1:47" ht="18.75" customHeight="1" outlineLevel="1" x14ac:dyDescent="0.25">
      <c r="A118" s="55"/>
      <c r="B118" s="62"/>
      <c r="C118" s="137" t="s">
        <v>232</v>
      </c>
      <c r="D118" s="36"/>
      <c r="E118" s="37"/>
      <c r="F118" s="36"/>
      <c r="G118" s="38"/>
      <c r="H118" s="61"/>
      <c r="I118" s="55"/>
      <c r="J118" s="116"/>
      <c r="K118" s="115"/>
      <c r="L118" s="55"/>
      <c r="M118" s="55"/>
      <c r="N118" s="116"/>
      <c r="O118" s="115"/>
      <c r="P118" s="55"/>
      <c r="Q118" s="55"/>
      <c r="R118" s="116"/>
      <c r="S118" s="115"/>
      <c r="T118" s="55"/>
      <c r="U118" s="55"/>
      <c r="V118" s="116"/>
      <c r="W118" s="115"/>
      <c r="X118" s="55"/>
      <c r="Y118" s="55"/>
      <c r="Z118" s="116"/>
      <c r="AA118" s="115"/>
      <c r="AB118" s="55"/>
      <c r="AC118" s="55"/>
      <c r="AD118" s="116"/>
      <c r="AE118" s="115"/>
      <c r="AF118" s="55"/>
      <c r="AG118" s="55"/>
      <c r="AH118" s="116"/>
      <c r="AI118" s="115"/>
      <c r="AJ118" s="55"/>
      <c r="AK118" s="55"/>
      <c r="AL118" s="116"/>
      <c r="AM118" s="115"/>
      <c r="AN118" s="55"/>
      <c r="AO118" s="55"/>
      <c r="AP118" s="116"/>
      <c r="AQ118" s="115"/>
      <c r="AR118" s="55"/>
      <c r="AS118" s="55"/>
      <c r="AT118" s="55"/>
      <c r="AU118" s="55"/>
    </row>
    <row r="119" spans="1:47" ht="18.75" customHeight="1" x14ac:dyDescent="0.25">
      <c r="A119" s="1"/>
      <c r="B119" s="58">
        <v>16</v>
      </c>
      <c r="C119" s="27" t="s">
        <v>68</v>
      </c>
      <c r="D119" s="28"/>
      <c r="E119" s="29"/>
      <c r="F119" s="28"/>
      <c r="G119" s="30">
        <f>SUM(G120:G121)</f>
        <v>2297.8019999999997</v>
      </c>
      <c r="H119" s="59">
        <f>G119/$G$8</f>
        <v>3.9626879101440395E-3</v>
      </c>
      <c r="I119" s="1"/>
      <c r="J119" s="104"/>
      <c r="K119" s="108">
        <f>SUM(K120:K122)</f>
        <v>0</v>
      </c>
      <c r="L119" s="103"/>
      <c r="M119" s="103"/>
      <c r="N119" s="104"/>
      <c r="O119" s="108">
        <f>SUM(O120:O122)</f>
        <v>0</v>
      </c>
      <c r="P119" s="103"/>
      <c r="Q119" s="103"/>
      <c r="R119" s="104"/>
      <c r="S119" s="108">
        <f>SUM(S120:S122)</f>
        <v>0</v>
      </c>
      <c r="T119" s="103"/>
      <c r="U119" s="103"/>
      <c r="V119" s="104"/>
      <c r="W119" s="108">
        <f>SUM(W120:W122)</f>
        <v>0</v>
      </c>
      <c r="X119" s="103"/>
      <c r="Y119" s="103"/>
      <c r="Z119" s="104"/>
      <c r="AA119" s="108">
        <f>SUM(AA120:AA122)</f>
        <v>0</v>
      </c>
      <c r="AB119" s="103"/>
      <c r="AC119" s="103"/>
      <c r="AD119" s="104"/>
      <c r="AE119" s="108">
        <f>SUM(AE120:AE122)</f>
        <v>0</v>
      </c>
      <c r="AF119" s="103"/>
      <c r="AG119" s="103"/>
      <c r="AH119" s="104"/>
      <c r="AI119" s="108">
        <f>SUM(AI120:AI122)</f>
        <v>0</v>
      </c>
      <c r="AJ119" s="103"/>
      <c r="AK119" s="103"/>
      <c r="AL119" s="104"/>
      <c r="AM119" s="108">
        <f>SUM(AM120:AM122)</f>
        <v>0</v>
      </c>
      <c r="AN119" s="103"/>
      <c r="AO119" s="103"/>
      <c r="AP119" s="104"/>
      <c r="AQ119" s="108">
        <f>SUM(AQ120:AQ122)</f>
        <v>0</v>
      </c>
      <c r="AR119" s="103"/>
      <c r="AS119" s="103"/>
      <c r="AT119" s="103"/>
      <c r="AU119" s="1"/>
    </row>
    <row r="120" spans="1:47" ht="18.75" customHeight="1" outlineLevel="1" x14ac:dyDescent="0.25">
      <c r="A120" s="31"/>
      <c r="B120" s="62">
        <v>16.100000000000001</v>
      </c>
      <c r="C120" s="65" t="s">
        <v>171</v>
      </c>
      <c r="D120" s="36" t="s">
        <v>50</v>
      </c>
      <c r="E120" s="37">
        <v>37.08</v>
      </c>
      <c r="F120" s="36">
        <v>36.229999999999997</v>
      </c>
      <c r="G120" s="38">
        <f t="shared" ref="G120:G121" si="115">E120*F120</f>
        <v>1343.4083999999998</v>
      </c>
      <c r="H120" s="61">
        <f t="shared" ref="H120:H121" si="116">G120/$G$8</f>
        <v>2.3167828320568734E-3</v>
      </c>
      <c r="I120" s="31"/>
      <c r="J120" s="116">
        <v>0</v>
      </c>
      <c r="K120" s="115">
        <f>J120*$G120</f>
        <v>0</v>
      </c>
      <c r="L120" s="55"/>
      <c r="M120" s="55"/>
      <c r="N120" s="116">
        <v>0</v>
      </c>
      <c r="O120" s="115">
        <f>N120*$G120</f>
        <v>0</v>
      </c>
      <c r="P120" s="55"/>
      <c r="Q120" s="55"/>
      <c r="R120" s="116">
        <v>0</v>
      </c>
      <c r="S120" s="115">
        <f>R120*$G120</f>
        <v>0</v>
      </c>
      <c r="T120" s="55"/>
      <c r="U120" s="55"/>
      <c r="V120" s="116">
        <v>0</v>
      </c>
      <c r="W120" s="115">
        <f>V120*$G120</f>
        <v>0</v>
      </c>
      <c r="X120" s="55"/>
      <c r="Y120" s="55"/>
      <c r="Z120" s="116">
        <v>0</v>
      </c>
      <c r="AA120" s="115">
        <f>Z120*$G120</f>
        <v>0</v>
      </c>
      <c r="AB120" s="55"/>
      <c r="AC120" s="55"/>
      <c r="AD120" s="116">
        <v>0</v>
      </c>
      <c r="AE120" s="115">
        <f>AD120*$G120</f>
        <v>0</v>
      </c>
      <c r="AF120" s="55"/>
      <c r="AG120" s="55"/>
      <c r="AH120" s="116">
        <v>0</v>
      </c>
      <c r="AI120" s="115">
        <f>AH120*$G120</f>
        <v>0</v>
      </c>
      <c r="AJ120" s="55"/>
      <c r="AK120" s="55"/>
      <c r="AL120" s="116">
        <v>0</v>
      </c>
      <c r="AM120" s="115">
        <f>AL120*$G120</f>
        <v>0</v>
      </c>
      <c r="AN120" s="55"/>
      <c r="AO120" s="55"/>
      <c r="AP120" s="116">
        <v>0</v>
      </c>
      <c r="AQ120" s="115">
        <f>AP120*$G120</f>
        <v>0</v>
      </c>
      <c r="AR120" s="55"/>
      <c r="AS120" s="55"/>
      <c r="AT120" s="55"/>
      <c r="AU120" s="31"/>
    </row>
    <row r="121" spans="1:47" ht="18.75" customHeight="1" outlineLevel="1" x14ac:dyDescent="0.25">
      <c r="A121" s="31"/>
      <c r="B121" s="62">
        <v>16.2</v>
      </c>
      <c r="C121" s="65" t="s">
        <v>172</v>
      </c>
      <c r="D121" s="36" t="s">
        <v>50</v>
      </c>
      <c r="E121" s="37">
        <v>65.28</v>
      </c>
      <c r="F121" s="36">
        <v>14.62</v>
      </c>
      <c r="G121" s="38">
        <f t="shared" si="115"/>
        <v>954.39359999999999</v>
      </c>
      <c r="H121" s="61">
        <f t="shared" si="116"/>
        <v>1.6459050780871663E-3</v>
      </c>
      <c r="I121" s="31"/>
      <c r="J121" s="116">
        <v>0</v>
      </c>
      <c r="K121" s="115">
        <f>J121*$G121</f>
        <v>0</v>
      </c>
      <c r="L121" s="55"/>
      <c r="M121" s="55"/>
      <c r="N121" s="116">
        <v>0</v>
      </c>
      <c r="O121" s="115">
        <f>N121*$G121</f>
        <v>0</v>
      </c>
      <c r="P121" s="55"/>
      <c r="Q121" s="55"/>
      <c r="R121" s="116">
        <v>0</v>
      </c>
      <c r="S121" s="115">
        <f>R121*$G121</f>
        <v>0</v>
      </c>
      <c r="T121" s="55"/>
      <c r="U121" s="55"/>
      <c r="V121" s="116">
        <v>0</v>
      </c>
      <c r="W121" s="115">
        <f>V121*$G121</f>
        <v>0</v>
      </c>
      <c r="X121" s="55"/>
      <c r="Y121" s="55"/>
      <c r="Z121" s="116">
        <v>0</v>
      </c>
      <c r="AA121" s="115">
        <f>Z121*$G121</f>
        <v>0</v>
      </c>
      <c r="AB121" s="55"/>
      <c r="AC121" s="55"/>
      <c r="AD121" s="116">
        <v>0</v>
      </c>
      <c r="AE121" s="115">
        <f>AD121*$G121</f>
        <v>0</v>
      </c>
      <c r="AF121" s="55"/>
      <c r="AG121" s="55"/>
      <c r="AH121" s="116">
        <v>0</v>
      </c>
      <c r="AI121" s="115">
        <f>AH121*$G121</f>
        <v>0</v>
      </c>
      <c r="AJ121" s="55"/>
      <c r="AK121" s="55"/>
      <c r="AL121" s="116">
        <v>0</v>
      </c>
      <c r="AM121" s="115">
        <f>AL121*$G121</f>
        <v>0</v>
      </c>
      <c r="AN121" s="55"/>
      <c r="AO121" s="55"/>
      <c r="AP121" s="116">
        <v>0</v>
      </c>
      <c r="AQ121" s="115">
        <f>AP121*$G121</f>
        <v>0</v>
      </c>
      <c r="AR121" s="55"/>
      <c r="AS121" s="55"/>
      <c r="AT121" s="55"/>
      <c r="AU121" s="31"/>
    </row>
    <row r="122" spans="1:47" ht="18.75" customHeight="1" outlineLevel="1" x14ac:dyDescent="0.25">
      <c r="A122" s="55"/>
      <c r="B122" s="62"/>
      <c r="C122" s="137" t="s">
        <v>232</v>
      </c>
      <c r="D122" s="36"/>
      <c r="E122" s="37"/>
      <c r="F122" s="36"/>
      <c r="G122" s="38"/>
      <c r="H122" s="61"/>
      <c r="I122" s="55"/>
      <c r="J122" s="116"/>
      <c r="K122" s="115"/>
      <c r="L122" s="55"/>
      <c r="M122" s="55"/>
      <c r="N122" s="116"/>
      <c r="O122" s="115"/>
      <c r="P122" s="55"/>
      <c r="Q122" s="55"/>
      <c r="R122" s="116"/>
      <c r="S122" s="115"/>
      <c r="T122" s="55"/>
      <c r="U122" s="55"/>
      <c r="V122" s="116"/>
      <c r="W122" s="115"/>
      <c r="X122" s="55"/>
      <c r="Y122" s="55"/>
      <c r="Z122" s="116"/>
      <c r="AA122" s="115"/>
      <c r="AB122" s="55"/>
      <c r="AC122" s="55"/>
      <c r="AD122" s="116"/>
      <c r="AE122" s="115"/>
      <c r="AF122" s="55"/>
      <c r="AG122" s="55"/>
      <c r="AH122" s="116"/>
      <c r="AI122" s="115"/>
      <c r="AJ122" s="55"/>
      <c r="AK122" s="55"/>
      <c r="AL122" s="116"/>
      <c r="AM122" s="115"/>
      <c r="AN122" s="55"/>
      <c r="AO122" s="55"/>
      <c r="AP122" s="116"/>
      <c r="AQ122" s="115"/>
      <c r="AR122" s="55"/>
      <c r="AS122" s="55"/>
      <c r="AT122" s="55"/>
      <c r="AU122" s="55"/>
    </row>
    <row r="123" spans="1:47" ht="18.75" customHeight="1" x14ac:dyDescent="0.25">
      <c r="A123" s="1"/>
      <c r="B123" s="58">
        <v>17</v>
      </c>
      <c r="C123" s="27" t="s">
        <v>69</v>
      </c>
      <c r="D123" s="28"/>
      <c r="E123" s="29"/>
      <c r="F123" s="28"/>
      <c r="G123" s="30">
        <f>SUM(G124:G124)</f>
        <v>1429.3692000000001</v>
      </c>
      <c r="H123" s="59">
        <f>G123/$G$8</f>
        <v>2.4650270336487911E-3</v>
      </c>
      <c r="I123" s="1"/>
      <c r="J123" s="104"/>
      <c r="K123" s="108">
        <f>SUM(K124:K125)</f>
        <v>0</v>
      </c>
      <c r="L123" s="103"/>
      <c r="M123" s="103"/>
      <c r="N123" s="104"/>
      <c r="O123" s="108">
        <f>SUM(O124:O125)</f>
        <v>0</v>
      </c>
      <c r="P123" s="103"/>
      <c r="Q123" s="103"/>
      <c r="R123" s="104"/>
      <c r="S123" s="108">
        <f>SUM(S124:S125)</f>
        <v>0</v>
      </c>
      <c r="T123" s="103"/>
      <c r="U123" s="103"/>
      <c r="V123" s="104"/>
      <c r="W123" s="108">
        <f>SUM(W124:W125)</f>
        <v>0</v>
      </c>
      <c r="X123" s="103"/>
      <c r="Y123" s="103"/>
      <c r="Z123" s="104"/>
      <c r="AA123" s="108">
        <f>SUM(AA124:AA125)</f>
        <v>0</v>
      </c>
      <c r="AB123" s="103"/>
      <c r="AC123" s="103"/>
      <c r="AD123" s="104"/>
      <c r="AE123" s="108">
        <f>SUM(AE124:AE125)</f>
        <v>0</v>
      </c>
      <c r="AF123" s="103"/>
      <c r="AG123" s="103"/>
      <c r="AH123" s="104"/>
      <c r="AI123" s="108">
        <f>SUM(AI124:AI125)</f>
        <v>0</v>
      </c>
      <c r="AJ123" s="103"/>
      <c r="AK123" s="103"/>
      <c r="AL123" s="104"/>
      <c r="AM123" s="108">
        <f>SUM(AM124:AM125)</f>
        <v>0</v>
      </c>
      <c r="AN123" s="103"/>
      <c r="AO123" s="103"/>
      <c r="AP123" s="104"/>
      <c r="AQ123" s="108">
        <f>SUM(AQ124:AQ125)</f>
        <v>0</v>
      </c>
      <c r="AR123" s="103"/>
      <c r="AS123" s="103"/>
      <c r="AT123" s="103"/>
      <c r="AU123" s="1"/>
    </row>
    <row r="124" spans="1:47" ht="18.75" customHeight="1" outlineLevel="1" x14ac:dyDescent="0.25">
      <c r="A124" s="31"/>
      <c r="B124" s="62">
        <v>17.100000000000001</v>
      </c>
      <c r="C124" s="65" t="s">
        <v>173</v>
      </c>
      <c r="D124" s="36" t="s">
        <v>52</v>
      </c>
      <c r="E124" s="37">
        <v>5.88</v>
      </c>
      <c r="F124" s="36">
        <v>243.09</v>
      </c>
      <c r="G124" s="38">
        <f t="shared" ref="G124" si="117">E124*F124</f>
        <v>1429.3692000000001</v>
      </c>
      <c r="H124" s="61">
        <f>G124/$G$8</f>
        <v>2.4650270336487911E-3</v>
      </c>
      <c r="I124" s="31"/>
      <c r="J124" s="116">
        <v>0</v>
      </c>
      <c r="K124" s="115">
        <f>J124*$G124</f>
        <v>0</v>
      </c>
      <c r="L124" s="55"/>
      <c r="M124" s="55"/>
      <c r="N124" s="116">
        <v>0</v>
      </c>
      <c r="O124" s="115">
        <f>N124*$G124</f>
        <v>0</v>
      </c>
      <c r="P124" s="55"/>
      <c r="Q124" s="55"/>
      <c r="R124" s="116">
        <v>0</v>
      </c>
      <c r="S124" s="115">
        <f>R124*$G124</f>
        <v>0</v>
      </c>
      <c r="T124" s="55"/>
      <c r="U124" s="55"/>
      <c r="V124" s="116">
        <v>0</v>
      </c>
      <c r="W124" s="115">
        <f>V124*$G124</f>
        <v>0</v>
      </c>
      <c r="X124" s="55"/>
      <c r="Y124" s="55"/>
      <c r="Z124" s="116">
        <v>0</v>
      </c>
      <c r="AA124" s="115">
        <f>Z124*$G124</f>
        <v>0</v>
      </c>
      <c r="AB124" s="55"/>
      <c r="AC124" s="55"/>
      <c r="AD124" s="116">
        <v>0</v>
      </c>
      <c r="AE124" s="115">
        <f>AD124*$G124</f>
        <v>0</v>
      </c>
      <c r="AF124" s="55"/>
      <c r="AG124" s="55"/>
      <c r="AH124" s="116">
        <v>0</v>
      </c>
      <c r="AI124" s="115">
        <f>AH124*$G124</f>
        <v>0</v>
      </c>
      <c r="AJ124" s="55"/>
      <c r="AK124" s="55"/>
      <c r="AL124" s="116">
        <v>0</v>
      </c>
      <c r="AM124" s="115">
        <f>AL124*$G124</f>
        <v>0</v>
      </c>
      <c r="AN124" s="55"/>
      <c r="AO124" s="55"/>
      <c r="AP124" s="116">
        <v>0</v>
      </c>
      <c r="AQ124" s="115">
        <f>AP124*$G124</f>
        <v>0</v>
      </c>
      <c r="AR124" s="55"/>
      <c r="AS124" s="55"/>
      <c r="AT124" s="55"/>
      <c r="AU124" s="31"/>
    </row>
    <row r="125" spans="1:47" ht="18.75" customHeight="1" outlineLevel="1" x14ac:dyDescent="0.25">
      <c r="A125" s="55"/>
      <c r="B125" s="62"/>
      <c r="C125" s="150" t="s">
        <v>232</v>
      </c>
      <c r="D125" s="33"/>
      <c r="E125" s="34"/>
      <c r="F125" s="33"/>
      <c r="G125" s="35"/>
      <c r="H125" s="61"/>
      <c r="I125" s="55"/>
      <c r="J125" s="116"/>
      <c r="K125" s="115"/>
      <c r="L125" s="55"/>
      <c r="M125" s="55"/>
      <c r="N125" s="116"/>
      <c r="O125" s="115"/>
      <c r="P125" s="55"/>
      <c r="Q125" s="55"/>
      <c r="R125" s="116"/>
      <c r="S125" s="115"/>
      <c r="T125" s="55"/>
      <c r="U125" s="55"/>
      <c r="V125" s="116"/>
      <c r="W125" s="115"/>
      <c r="X125" s="55"/>
      <c r="Y125" s="55"/>
      <c r="Z125" s="116"/>
      <c r="AA125" s="115"/>
      <c r="AB125" s="55"/>
      <c r="AC125" s="55"/>
      <c r="AD125" s="116"/>
      <c r="AE125" s="115"/>
      <c r="AF125" s="55"/>
      <c r="AG125" s="55"/>
      <c r="AH125" s="116"/>
      <c r="AI125" s="115"/>
      <c r="AJ125" s="55"/>
      <c r="AK125" s="55"/>
      <c r="AL125" s="116"/>
      <c r="AM125" s="115"/>
      <c r="AN125" s="55"/>
      <c r="AO125" s="55"/>
      <c r="AP125" s="116"/>
      <c r="AQ125" s="115"/>
      <c r="AR125" s="55"/>
      <c r="AS125" s="55"/>
      <c r="AT125" s="55"/>
      <c r="AU125" s="55"/>
    </row>
    <row r="126" spans="1:47" ht="18.75" customHeight="1" x14ac:dyDescent="0.25">
      <c r="A126" s="1"/>
      <c r="B126" s="149">
        <v>18</v>
      </c>
      <c r="C126" s="151" t="s">
        <v>70</v>
      </c>
      <c r="D126" s="152"/>
      <c r="E126" s="153"/>
      <c r="F126" s="152"/>
      <c r="G126" s="154">
        <f>SUM(G127:G127)</f>
        <v>3000</v>
      </c>
      <c r="H126" s="155">
        <f>G126/$G$8</f>
        <v>5.1736675877347661E-3</v>
      </c>
      <c r="I126" s="1"/>
      <c r="J126" s="104"/>
      <c r="K126" s="108">
        <f>SUM(K127:K128)</f>
        <v>0</v>
      </c>
      <c r="L126" s="103"/>
      <c r="M126" s="103"/>
      <c r="N126" s="104"/>
      <c r="O126" s="108">
        <f>SUM(O127:O128)</f>
        <v>0</v>
      </c>
      <c r="P126" s="103"/>
      <c r="Q126" s="103"/>
      <c r="R126" s="104"/>
      <c r="S126" s="108">
        <f>SUM(S127:S128)</f>
        <v>0</v>
      </c>
      <c r="T126" s="103"/>
      <c r="U126" s="103"/>
      <c r="V126" s="104"/>
      <c r="W126" s="108">
        <f>SUM(W127:W128)</f>
        <v>0</v>
      </c>
      <c r="X126" s="103"/>
      <c r="Y126" s="103"/>
      <c r="Z126" s="104"/>
      <c r="AA126" s="108">
        <f>SUM(AA127:AA128)</f>
        <v>0</v>
      </c>
      <c r="AB126" s="103"/>
      <c r="AC126" s="103"/>
      <c r="AD126" s="104"/>
      <c r="AE126" s="108">
        <f>SUM(AE127:AE128)</f>
        <v>0</v>
      </c>
      <c r="AF126" s="103"/>
      <c r="AG126" s="103"/>
      <c r="AH126" s="104"/>
      <c r="AI126" s="108">
        <f>SUM(AI127:AI128)</f>
        <v>0</v>
      </c>
      <c r="AJ126" s="103"/>
      <c r="AK126" s="103"/>
      <c r="AL126" s="104"/>
      <c r="AM126" s="108">
        <f>SUM(AM127:AM128)</f>
        <v>0</v>
      </c>
      <c r="AN126" s="103"/>
      <c r="AO126" s="103"/>
      <c r="AP126" s="104"/>
      <c r="AQ126" s="108">
        <f>SUM(AQ127:AQ128)</f>
        <v>0</v>
      </c>
      <c r="AR126" s="103"/>
      <c r="AS126" s="103"/>
      <c r="AT126" s="103"/>
      <c r="AU126" s="1"/>
    </row>
    <row r="127" spans="1:47" ht="18.75" customHeight="1" outlineLevel="1" x14ac:dyDescent="0.25">
      <c r="A127" s="31"/>
      <c r="B127" s="138">
        <v>18.100000000000001</v>
      </c>
      <c r="C127" s="141" t="s">
        <v>174</v>
      </c>
      <c r="D127" s="142" t="s">
        <v>175</v>
      </c>
      <c r="E127" s="143">
        <v>1</v>
      </c>
      <c r="F127" s="142">
        <v>3000</v>
      </c>
      <c r="G127" s="144">
        <f t="shared" ref="G127" si="118">E127*F127</f>
        <v>3000</v>
      </c>
      <c r="H127" s="135">
        <f>G127/$G$8</f>
        <v>5.1736675877347661E-3</v>
      </c>
      <c r="I127" s="31"/>
      <c r="J127" s="116">
        <v>0</v>
      </c>
      <c r="K127" s="115">
        <f>J127*$G127</f>
        <v>0</v>
      </c>
      <c r="L127" s="55"/>
      <c r="M127" s="55"/>
      <c r="N127" s="116">
        <v>0</v>
      </c>
      <c r="O127" s="115">
        <f>N127*$G127</f>
        <v>0</v>
      </c>
      <c r="P127" s="55"/>
      <c r="Q127" s="55"/>
      <c r="R127" s="116">
        <v>0</v>
      </c>
      <c r="S127" s="115">
        <f>R127*$G127</f>
        <v>0</v>
      </c>
      <c r="T127" s="55"/>
      <c r="U127" s="55"/>
      <c r="V127" s="116">
        <v>0</v>
      </c>
      <c r="W127" s="115">
        <f>V127*$G127</f>
        <v>0</v>
      </c>
      <c r="X127" s="55"/>
      <c r="Y127" s="55"/>
      <c r="Z127" s="116">
        <v>0</v>
      </c>
      <c r="AA127" s="115">
        <f>Z127*$G127</f>
        <v>0</v>
      </c>
      <c r="AB127" s="55"/>
      <c r="AC127" s="55"/>
      <c r="AD127" s="116">
        <v>0</v>
      </c>
      <c r="AE127" s="115">
        <f>AD127*$G127</f>
        <v>0</v>
      </c>
      <c r="AF127" s="55"/>
      <c r="AG127" s="55"/>
      <c r="AH127" s="116">
        <v>0</v>
      </c>
      <c r="AI127" s="115">
        <f>AH127*$G127</f>
        <v>0</v>
      </c>
      <c r="AJ127" s="55"/>
      <c r="AK127" s="55"/>
      <c r="AL127" s="116">
        <v>0</v>
      </c>
      <c r="AM127" s="115">
        <f>AL127*$G127</f>
        <v>0</v>
      </c>
      <c r="AN127" s="55"/>
      <c r="AO127" s="55"/>
      <c r="AP127" s="116">
        <v>0</v>
      </c>
      <c r="AQ127" s="115">
        <f>AP127*$G127</f>
        <v>0</v>
      </c>
      <c r="AR127" s="55"/>
      <c r="AS127" s="55"/>
      <c r="AT127" s="55"/>
      <c r="AU127" s="31"/>
    </row>
    <row r="128" spans="1:47" ht="18.75" customHeight="1" outlineLevel="1" x14ac:dyDescent="0.25">
      <c r="A128" s="55"/>
      <c r="B128" s="62"/>
      <c r="C128" s="139" t="s">
        <v>232</v>
      </c>
      <c r="D128" s="68"/>
      <c r="E128" s="69"/>
      <c r="F128" s="68"/>
      <c r="G128" s="26"/>
      <c r="H128" s="140"/>
      <c r="I128" s="55"/>
      <c r="J128" s="116"/>
      <c r="K128" s="115"/>
      <c r="L128" s="55"/>
      <c r="M128" s="55"/>
      <c r="N128" s="116"/>
      <c r="O128" s="115"/>
      <c r="P128" s="55"/>
      <c r="Q128" s="55"/>
      <c r="R128" s="116"/>
      <c r="S128" s="115"/>
      <c r="T128" s="55"/>
      <c r="U128" s="55"/>
      <c r="V128" s="116"/>
      <c r="W128" s="115"/>
      <c r="X128" s="55"/>
      <c r="Y128" s="55"/>
      <c r="Z128" s="116"/>
      <c r="AA128" s="115"/>
      <c r="AB128" s="55"/>
      <c r="AC128" s="55"/>
      <c r="AD128" s="116"/>
      <c r="AE128" s="115"/>
      <c r="AF128" s="55"/>
      <c r="AG128" s="55"/>
      <c r="AH128" s="116"/>
      <c r="AI128" s="115"/>
      <c r="AJ128" s="55"/>
      <c r="AK128" s="55"/>
      <c r="AL128" s="116"/>
      <c r="AM128" s="115"/>
      <c r="AN128" s="55"/>
      <c r="AO128" s="55"/>
      <c r="AP128" s="116"/>
      <c r="AQ128" s="115"/>
      <c r="AR128" s="55"/>
      <c r="AS128" s="55"/>
      <c r="AT128" s="55"/>
      <c r="AU128" s="55"/>
    </row>
    <row r="129" spans="1:47" ht="12.75" customHeight="1" x14ac:dyDescent="0.25">
      <c r="A129" s="1"/>
      <c r="B129" s="1"/>
      <c r="C129" s="1"/>
      <c r="D129" s="1"/>
      <c r="E129" s="39"/>
      <c r="F129" s="40"/>
      <c r="G129" s="41"/>
      <c r="H129" s="42"/>
      <c r="I129" s="1"/>
      <c r="J129" s="105"/>
      <c r="K129" s="99"/>
      <c r="L129" s="103"/>
      <c r="M129" s="103"/>
      <c r="N129" s="105"/>
      <c r="O129" s="99"/>
      <c r="P129" s="103"/>
      <c r="Q129" s="103"/>
      <c r="R129" s="105"/>
      <c r="S129" s="99"/>
      <c r="T129" s="103"/>
      <c r="U129" s="103"/>
      <c r="V129" s="105"/>
      <c r="W129" s="99"/>
      <c r="X129" s="103"/>
      <c r="Y129" s="103"/>
      <c r="Z129" s="105"/>
      <c r="AA129" s="99"/>
      <c r="AB129" s="103"/>
      <c r="AC129" s="103"/>
      <c r="AD129" s="105"/>
      <c r="AE129" s="99"/>
      <c r="AF129" s="103"/>
      <c r="AG129" s="103"/>
      <c r="AH129" s="105"/>
      <c r="AI129" s="99"/>
      <c r="AJ129" s="103"/>
      <c r="AK129" s="103"/>
      <c r="AL129" s="105"/>
      <c r="AM129" s="99"/>
      <c r="AN129" s="103"/>
      <c r="AO129" s="103"/>
      <c r="AP129" s="105"/>
      <c r="AQ129" s="99"/>
      <c r="AR129" s="103"/>
      <c r="AS129" s="103"/>
      <c r="AT129" s="103"/>
      <c r="AU129" s="1"/>
    </row>
    <row r="130" spans="1:47" ht="20.100000000000001" customHeight="1" x14ac:dyDescent="0.25">
      <c r="A130" s="1"/>
      <c r="B130" s="1"/>
      <c r="C130" s="1"/>
      <c r="D130" s="1"/>
      <c r="E130" s="39"/>
      <c r="F130" s="43"/>
      <c r="G130" s="129"/>
      <c r="H130" s="130"/>
      <c r="I130" s="1"/>
      <c r="M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"/>
    </row>
    <row r="131" spans="1:47" ht="12.75" customHeight="1" x14ac:dyDescent="0.25">
      <c r="A131" s="1"/>
      <c r="B131" s="1" t="s">
        <v>212</v>
      </c>
      <c r="C131" s="1"/>
      <c r="D131" s="1"/>
      <c r="E131" s="39"/>
      <c r="F131" s="40"/>
      <c r="G131" s="41"/>
      <c r="H131" s="42"/>
      <c r="I131" s="1"/>
      <c r="J131" s="8"/>
      <c r="K131" s="99"/>
      <c r="L131" s="99"/>
      <c r="M131" s="103"/>
      <c r="N131" s="8"/>
      <c r="O131" s="99"/>
      <c r="P131" s="99"/>
      <c r="Q131" s="103"/>
      <c r="R131" s="103"/>
      <c r="S131" s="103"/>
      <c r="T131" s="103"/>
      <c r="U131" s="103"/>
      <c r="V131" s="103"/>
      <c r="W131" s="103"/>
      <c r="X131" s="103"/>
      <c r="Y131" s="103"/>
      <c r="Z131" s="103"/>
      <c r="AA131" s="103"/>
      <c r="AB131" s="103"/>
      <c r="AC131" s="103"/>
      <c r="AD131" s="103"/>
      <c r="AE131" s="103"/>
      <c r="AF131" s="103"/>
      <c r="AG131" s="103"/>
      <c r="AH131" s="103"/>
      <c r="AI131" s="103"/>
      <c r="AJ131" s="103"/>
      <c r="AK131" s="103"/>
      <c r="AL131" s="103"/>
      <c r="AM131" s="103"/>
      <c r="AN131" s="103"/>
      <c r="AO131" s="103"/>
      <c r="AP131" s="103"/>
      <c r="AQ131" s="103"/>
      <c r="AR131" s="103"/>
      <c r="AS131" s="103"/>
      <c r="AT131" s="103"/>
      <c r="AU131" s="1"/>
    </row>
    <row r="132" spans="1:47" ht="12.75" customHeight="1" x14ac:dyDescent="0.25">
      <c r="A132" s="1"/>
      <c r="B132" s="2"/>
      <c r="C132" s="2"/>
      <c r="D132" s="1"/>
      <c r="E132" s="39"/>
      <c r="F132" s="40"/>
      <c r="G132" s="41"/>
      <c r="H132" s="42"/>
      <c r="I132" s="1"/>
      <c r="J132" s="99"/>
      <c r="K132" s="99"/>
      <c r="L132" s="99"/>
      <c r="M132" s="103"/>
      <c r="N132" s="99"/>
      <c r="O132" s="99"/>
      <c r="P132" s="99"/>
      <c r="Q132" s="103"/>
      <c r="R132" s="103"/>
      <c r="S132" s="103"/>
      <c r="T132" s="103"/>
      <c r="U132" s="103"/>
      <c r="V132" s="103"/>
      <c r="W132" s="103"/>
      <c r="X132" s="103"/>
      <c r="Y132" s="103"/>
      <c r="Z132" s="103"/>
      <c r="AA132" s="103"/>
      <c r="AB132" s="103"/>
      <c r="AC132" s="103"/>
      <c r="AD132" s="103"/>
      <c r="AE132" s="103"/>
      <c r="AF132" s="103"/>
      <c r="AG132" s="103"/>
      <c r="AH132" s="103"/>
      <c r="AI132" s="103"/>
      <c r="AJ132" s="103"/>
      <c r="AK132" s="103"/>
      <c r="AL132" s="103"/>
      <c r="AM132" s="103"/>
      <c r="AN132" s="103"/>
      <c r="AO132" s="103"/>
      <c r="AP132" s="103"/>
      <c r="AQ132" s="103"/>
      <c r="AR132" s="103"/>
      <c r="AS132" s="103"/>
      <c r="AT132" s="103"/>
      <c r="AU132" s="1"/>
    </row>
  </sheetData>
  <protectedRanges>
    <protectedRange sqref="C109:F109 C110:C111" name="Cancelería y ventanas_1"/>
  </protectedRanges>
  <mergeCells count="21">
    <mergeCell ref="AL2:AM2"/>
    <mergeCell ref="AL3:AM3"/>
    <mergeCell ref="AP2:AQ2"/>
    <mergeCell ref="AP3:AQ3"/>
    <mergeCell ref="J2:K2"/>
    <mergeCell ref="J3:K3"/>
    <mergeCell ref="N2:O2"/>
    <mergeCell ref="N3:O3"/>
    <mergeCell ref="R2:S2"/>
    <mergeCell ref="R3:S3"/>
    <mergeCell ref="V2:W2"/>
    <mergeCell ref="V3:W3"/>
    <mergeCell ref="Z2:AA2"/>
    <mergeCell ref="Z3:AA3"/>
    <mergeCell ref="AD2:AE2"/>
    <mergeCell ref="AD3:AE3"/>
    <mergeCell ref="AH2:AI2"/>
    <mergeCell ref="AH3:AI3"/>
    <mergeCell ref="D8:F8"/>
    <mergeCell ref="B2:H2"/>
    <mergeCell ref="B3:H7"/>
  </mergeCells>
  <phoneticPr fontId="25" type="noConversion"/>
  <conditionalFormatting sqref="J6:K6 N6:O6 R6:S6 V6:W6">
    <cfRule type="expression" dxfId="6" priority="4">
      <formula>(($G$8&gt;=150000)*($G$8&lt;=650000))</formula>
    </cfRule>
  </conditionalFormatting>
  <conditionalFormatting sqref="J8:K8 N8:O8 R8:S8 V8:W8 Z8:AA8 AD8:AE8 AH8:AI8 AL8:AM8 AP8:AQ8">
    <cfRule type="expression" dxfId="5" priority="1">
      <formula>(($G$8&gt;=1050000.01))</formula>
    </cfRule>
    <cfRule type="expression" dxfId="4" priority="6">
      <formula>(($G$8&lt;=1050000.01))</formula>
    </cfRule>
  </conditionalFormatting>
  <conditionalFormatting sqref="J7:AE7">
    <cfRule type="expression" dxfId="3" priority="3">
      <formula>(($G$8&gt;=650000.01)*($G$8 &lt;=1050000))</formula>
    </cfRule>
  </conditionalFormatting>
  <conditionalFormatting sqref="J6:AQ6">
    <cfRule type="expression" dxfId="2" priority="9">
      <formula>($G$8&gt;=650000)</formula>
    </cfRule>
  </conditionalFormatting>
  <conditionalFormatting sqref="J7:AQ7">
    <cfRule type="expression" dxfId="1" priority="2">
      <formula>(($G$8&lt;=650000.01))</formula>
    </cfRule>
    <cfRule type="expression" dxfId="0" priority="5">
      <formula>($G$8 &gt;=1050000)</formula>
    </cfRule>
  </conditionalFormatting>
  <printOptions horizontalCentered="1"/>
  <pageMargins left="0.23622047244094491" right="0.27559055118110237" top="0" bottom="0.39370078740157483" header="0" footer="0"/>
  <pageSetup scale="90" orientation="landscape" r:id="rId1"/>
  <rowBreaks count="1" manualBreakCount="1">
    <brk id="3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98"/>
  <sheetViews>
    <sheetView workbookViewId="0">
      <selection activeCell="B31" sqref="B31"/>
    </sheetView>
  </sheetViews>
  <sheetFormatPr baseColWidth="10" defaultColWidth="14.42578125" defaultRowHeight="15" customHeight="1" x14ac:dyDescent="0.25"/>
  <cols>
    <col min="1" max="1" width="6.140625" customWidth="1"/>
    <col min="2" max="2" width="47.140625" customWidth="1"/>
    <col min="3" max="3" width="119.28515625" customWidth="1"/>
    <col min="4" max="5" width="11.42578125" customWidth="1"/>
    <col min="6" max="6" width="29.7109375" customWidth="1"/>
    <col min="7" max="7" width="37" customWidth="1"/>
    <col min="8" max="11" width="11.42578125" customWidth="1"/>
  </cols>
  <sheetData>
    <row r="1" spans="1:11" ht="45" customHeight="1" x14ac:dyDescent="0.25">
      <c r="A1" s="240" t="s">
        <v>72</v>
      </c>
      <c r="B1" s="241"/>
      <c r="C1" s="242"/>
      <c r="D1" s="2"/>
      <c r="E1" s="2"/>
      <c r="F1" s="2"/>
      <c r="G1" s="2"/>
      <c r="H1" s="2"/>
      <c r="I1" s="2"/>
      <c r="J1" s="2"/>
      <c r="K1" s="2"/>
    </row>
    <row r="2" spans="1:11" ht="23.25" customHeight="1" x14ac:dyDescent="0.25">
      <c r="A2" s="44" t="s">
        <v>13</v>
      </c>
      <c r="B2" s="44" t="s">
        <v>14</v>
      </c>
      <c r="C2" s="44" t="s">
        <v>73</v>
      </c>
      <c r="D2" s="45"/>
      <c r="E2" s="45"/>
      <c r="F2" s="2"/>
      <c r="G2" s="2"/>
      <c r="H2" s="45"/>
      <c r="I2" s="45"/>
      <c r="J2" s="45"/>
      <c r="K2" s="45"/>
    </row>
    <row r="3" spans="1:11" ht="23.25" customHeight="1" x14ac:dyDescent="0.25">
      <c r="A3" s="44">
        <v>1</v>
      </c>
      <c r="B3" s="46" t="s">
        <v>18</v>
      </c>
      <c r="C3" s="47" t="s">
        <v>74</v>
      </c>
      <c r="D3" s="45"/>
      <c r="E3" s="45"/>
      <c r="F3" s="2"/>
      <c r="G3" s="2"/>
      <c r="H3" s="45"/>
      <c r="I3" s="45"/>
      <c r="J3" s="45"/>
      <c r="K3" s="45"/>
    </row>
    <row r="4" spans="1:11" ht="28.5" customHeight="1" x14ac:dyDescent="0.25">
      <c r="A4" s="44">
        <v>2</v>
      </c>
      <c r="B4" s="46" t="s">
        <v>19</v>
      </c>
      <c r="C4" s="47" t="s">
        <v>75</v>
      </c>
      <c r="D4" s="2"/>
      <c r="E4" s="2"/>
      <c r="F4" s="2"/>
      <c r="G4" s="2"/>
      <c r="H4" s="2"/>
      <c r="I4" s="2"/>
      <c r="J4" s="2"/>
      <c r="K4" s="2"/>
    </row>
    <row r="5" spans="1:11" ht="28.5" customHeight="1" x14ac:dyDescent="0.25">
      <c r="A5" s="44">
        <v>3</v>
      </c>
      <c r="B5" s="46" t="s">
        <v>20</v>
      </c>
      <c r="C5" s="47" t="s">
        <v>76</v>
      </c>
      <c r="D5" s="2"/>
      <c r="E5" s="2"/>
      <c r="F5" s="2"/>
      <c r="G5" s="2"/>
      <c r="H5" s="2"/>
      <c r="I5" s="2"/>
      <c r="J5" s="2"/>
      <c r="K5" s="2"/>
    </row>
    <row r="6" spans="1:11" ht="28.5" customHeight="1" x14ac:dyDescent="0.25">
      <c r="A6" s="44">
        <v>4</v>
      </c>
      <c r="B6" s="46" t="s">
        <v>21</v>
      </c>
      <c r="C6" s="47" t="s">
        <v>77</v>
      </c>
      <c r="D6" s="2"/>
      <c r="E6" s="2"/>
      <c r="F6" s="2"/>
      <c r="G6" s="2"/>
      <c r="H6" s="2"/>
      <c r="I6" s="2"/>
      <c r="J6" s="2"/>
      <c r="K6" s="2"/>
    </row>
    <row r="7" spans="1:11" ht="28.5" customHeight="1" x14ac:dyDescent="0.25">
      <c r="A7" s="44">
        <v>5</v>
      </c>
      <c r="B7" s="46" t="s">
        <v>22</v>
      </c>
      <c r="C7" s="47" t="s">
        <v>78</v>
      </c>
      <c r="D7" s="2"/>
      <c r="E7" s="2"/>
      <c r="F7" s="2"/>
      <c r="G7" s="2"/>
      <c r="H7" s="2"/>
      <c r="I7" s="2"/>
      <c r="J7" s="2"/>
      <c r="K7" s="2"/>
    </row>
    <row r="8" spans="1:11" ht="28.5" customHeight="1" x14ac:dyDescent="0.25">
      <c r="A8" s="44">
        <v>6</v>
      </c>
      <c r="B8" s="46" t="s">
        <v>23</v>
      </c>
      <c r="C8" s="47" t="s">
        <v>79</v>
      </c>
      <c r="D8" s="2"/>
      <c r="E8" s="2"/>
      <c r="F8" s="2"/>
      <c r="G8" s="2"/>
      <c r="H8" s="2"/>
      <c r="I8" s="2"/>
      <c r="J8" s="2"/>
      <c r="K8" s="2"/>
    </row>
    <row r="9" spans="1:11" ht="28.5" customHeight="1" x14ac:dyDescent="0.25">
      <c r="A9" s="44">
        <v>7</v>
      </c>
      <c r="B9" s="46" t="s">
        <v>24</v>
      </c>
      <c r="C9" s="47" t="s">
        <v>80</v>
      </c>
      <c r="D9" s="2"/>
      <c r="E9" s="2"/>
      <c r="F9" s="2"/>
      <c r="G9" s="2"/>
      <c r="H9" s="2"/>
      <c r="I9" s="2"/>
      <c r="J9" s="2"/>
      <c r="K9" s="2"/>
    </row>
    <row r="10" spans="1:11" ht="28.5" customHeight="1" x14ac:dyDescent="0.25">
      <c r="A10" s="44">
        <v>8</v>
      </c>
      <c r="B10" s="46" t="s">
        <v>25</v>
      </c>
      <c r="C10" s="47" t="s">
        <v>81</v>
      </c>
      <c r="D10" s="2"/>
      <c r="E10" s="2"/>
      <c r="F10" s="2"/>
      <c r="G10" s="2"/>
      <c r="H10" s="2"/>
      <c r="I10" s="2"/>
      <c r="J10" s="2"/>
      <c r="K10" s="2"/>
    </row>
    <row r="11" spans="1:11" ht="28.5" customHeight="1" x14ac:dyDescent="0.25">
      <c r="A11" s="44">
        <v>9</v>
      </c>
      <c r="B11" s="46" t="s">
        <v>26</v>
      </c>
      <c r="C11" s="47" t="s">
        <v>82</v>
      </c>
      <c r="D11" s="2"/>
      <c r="E11" s="2"/>
      <c r="F11" s="2"/>
      <c r="G11" s="2"/>
      <c r="H11" s="2"/>
      <c r="I11" s="2"/>
      <c r="J11" s="2"/>
      <c r="K11" s="2"/>
    </row>
    <row r="12" spans="1:11" ht="28.5" customHeight="1" x14ac:dyDescent="0.25">
      <c r="A12" s="44">
        <v>10</v>
      </c>
      <c r="B12" s="46" t="s">
        <v>27</v>
      </c>
      <c r="C12" s="47" t="s">
        <v>83</v>
      </c>
      <c r="D12" s="2"/>
      <c r="E12" s="2"/>
      <c r="F12" s="2"/>
      <c r="G12" s="2"/>
      <c r="H12" s="2"/>
      <c r="I12" s="2"/>
      <c r="J12" s="2"/>
      <c r="K12" s="2"/>
    </row>
    <row r="13" spans="1:11" ht="28.5" customHeight="1" x14ac:dyDescent="0.25">
      <c r="A13" s="44">
        <v>11</v>
      </c>
      <c r="B13" s="46" t="s">
        <v>28</v>
      </c>
      <c r="C13" s="47" t="s">
        <v>84</v>
      </c>
      <c r="D13" s="2"/>
      <c r="E13" s="2"/>
      <c r="F13" s="2"/>
      <c r="G13" s="2"/>
      <c r="H13" s="2"/>
      <c r="I13" s="2"/>
      <c r="J13" s="2"/>
      <c r="K13" s="2"/>
    </row>
    <row r="14" spans="1:11" ht="28.5" customHeight="1" x14ac:dyDescent="0.25">
      <c r="A14" s="44">
        <v>12</v>
      </c>
      <c r="B14" s="46" t="s">
        <v>29</v>
      </c>
      <c r="C14" s="47" t="s">
        <v>85</v>
      </c>
      <c r="D14" s="2"/>
      <c r="E14" s="2"/>
      <c r="F14" s="2"/>
      <c r="G14" s="2"/>
      <c r="H14" s="2"/>
      <c r="I14" s="2"/>
      <c r="J14" s="2"/>
      <c r="K14" s="2"/>
    </row>
    <row r="15" spans="1:11" ht="28.5" customHeight="1" x14ac:dyDescent="0.25">
      <c r="A15" s="44">
        <v>13</v>
      </c>
      <c r="B15" s="46" t="s">
        <v>30</v>
      </c>
      <c r="C15" s="47" t="s">
        <v>86</v>
      </c>
      <c r="D15" s="2"/>
      <c r="E15" s="2"/>
      <c r="F15" s="2"/>
      <c r="G15" s="2"/>
      <c r="H15" s="2"/>
      <c r="I15" s="2"/>
      <c r="J15" s="2"/>
      <c r="K15" s="2"/>
    </row>
    <row r="16" spans="1:11" ht="28.5" customHeight="1" x14ac:dyDescent="0.25">
      <c r="A16" s="44">
        <v>14</v>
      </c>
      <c r="B16" s="46" t="s">
        <v>31</v>
      </c>
      <c r="C16" s="47" t="s">
        <v>87</v>
      </c>
      <c r="D16" s="2"/>
      <c r="E16" s="2"/>
      <c r="F16" s="2"/>
      <c r="G16" s="2"/>
      <c r="H16" s="2"/>
      <c r="I16" s="2"/>
      <c r="J16" s="2"/>
      <c r="K16" s="2"/>
    </row>
    <row r="17" spans="1:11" ht="28.5" customHeight="1" x14ac:dyDescent="0.25">
      <c r="A17" s="44">
        <v>15</v>
      </c>
      <c r="B17" s="46" t="s">
        <v>32</v>
      </c>
      <c r="C17" s="47" t="s">
        <v>88</v>
      </c>
      <c r="D17" s="2"/>
      <c r="E17" s="2"/>
      <c r="F17" s="2"/>
      <c r="G17" s="2"/>
      <c r="H17" s="2"/>
      <c r="I17" s="2"/>
      <c r="J17" s="2"/>
      <c r="K17" s="2"/>
    </row>
    <row r="18" spans="1:11" ht="28.5" customHeight="1" x14ac:dyDescent="0.25">
      <c r="A18" s="44">
        <v>16</v>
      </c>
      <c r="B18" s="46" t="s">
        <v>33</v>
      </c>
      <c r="C18" s="47" t="s">
        <v>89</v>
      </c>
      <c r="D18" s="2"/>
      <c r="E18" s="2"/>
      <c r="F18" s="2"/>
      <c r="G18" s="2"/>
      <c r="H18" s="2"/>
      <c r="I18" s="2"/>
      <c r="J18" s="2"/>
      <c r="K18" s="2"/>
    </row>
    <row r="19" spans="1:11" ht="28.5" customHeight="1" x14ac:dyDescent="0.25">
      <c r="A19" s="44">
        <v>17</v>
      </c>
      <c r="B19" s="46" t="s">
        <v>34</v>
      </c>
      <c r="C19" s="47" t="s">
        <v>90</v>
      </c>
      <c r="D19" s="2"/>
      <c r="E19" s="2"/>
      <c r="F19" s="2"/>
      <c r="G19" s="2"/>
      <c r="H19" s="2"/>
      <c r="I19" s="2"/>
      <c r="J19" s="2"/>
      <c r="K19" s="2"/>
    </row>
    <row r="20" spans="1:11" ht="28.5" customHeight="1" x14ac:dyDescent="0.25">
      <c r="A20" s="44">
        <v>18</v>
      </c>
      <c r="B20" s="46" t="s">
        <v>35</v>
      </c>
      <c r="C20" s="47" t="s">
        <v>91</v>
      </c>
      <c r="D20" s="2"/>
      <c r="E20" s="2"/>
      <c r="F20" s="2"/>
      <c r="G20" s="2"/>
      <c r="H20" s="2"/>
      <c r="I20" s="2"/>
      <c r="J20" s="2"/>
      <c r="K20" s="2"/>
    </row>
    <row r="21" spans="1:11" ht="20.25" customHeight="1" x14ac:dyDescent="0.25">
      <c r="A21" s="48"/>
      <c r="B21" s="49"/>
      <c r="C21" s="50"/>
      <c r="D21" s="2"/>
      <c r="E21" s="2"/>
      <c r="F21" s="2"/>
      <c r="G21" s="2"/>
      <c r="H21" s="2"/>
      <c r="I21" s="2"/>
      <c r="J21" s="2"/>
      <c r="K21" s="2"/>
    </row>
    <row r="22" spans="1:11" ht="18" customHeight="1" x14ac:dyDescent="0.25">
      <c r="A22" s="2"/>
      <c r="B22" s="51" t="s">
        <v>92</v>
      </c>
      <c r="C22" s="52"/>
      <c r="D22" s="2"/>
      <c r="E22" s="2"/>
      <c r="F22" s="2"/>
      <c r="G22" s="2"/>
      <c r="H22" s="2"/>
      <c r="I22" s="2"/>
      <c r="J22" s="2"/>
      <c r="K22" s="2"/>
    </row>
    <row r="23" spans="1:11" ht="21" customHeight="1" x14ac:dyDescent="0.25">
      <c r="A23" s="2"/>
      <c r="B23" s="239" t="s">
        <v>93</v>
      </c>
      <c r="C23" s="181"/>
      <c r="D23" s="2"/>
      <c r="E23" s="2"/>
      <c r="F23" s="2"/>
      <c r="G23" s="2"/>
      <c r="H23" s="2"/>
      <c r="I23" s="2"/>
      <c r="J23" s="2"/>
      <c r="K23" s="2"/>
    </row>
    <row r="24" spans="1:11" ht="21" customHeight="1" x14ac:dyDescent="0.25">
      <c r="A24" s="2"/>
      <c r="B24" s="239" t="s">
        <v>94</v>
      </c>
      <c r="C24" s="181"/>
      <c r="D24" s="2"/>
      <c r="E24" s="2"/>
      <c r="F24" s="2"/>
      <c r="G24" s="2"/>
      <c r="H24" s="2"/>
      <c r="I24" s="2"/>
      <c r="J24" s="2"/>
      <c r="K24" s="2"/>
    </row>
    <row r="25" spans="1:11" ht="21" customHeight="1" x14ac:dyDescent="0.25">
      <c r="A25" s="2"/>
      <c r="B25" s="239" t="s">
        <v>95</v>
      </c>
      <c r="C25" s="181"/>
      <c r="D25" s="2"/>
      <c r="E25" s="2"/>
      <c r="F25" s="2"/>
      <c r="G25" s="2"/>
      <c r="H25" s="2"/>
      <c r="I25" s="2"/>
      <c r="J25" s="2"/>
      <c r="K25" s="2"/>
    </row>
    <row r="26" spans="1:11" ht="21" customHeight="1" x14ac:dyDescent="0.25">
      <c r="A26" s="2"/>
      <c r="B26" s="239" t="s">
        <v>96</v>
      </c>
      <c r="C26" s="181"/>
      <c r="D26" s="2"/>
      <c r="E26" s="2"/>
      <c r="F26" s="2"/>
      <c r="G26" s="2"/>
      <c r="H26" s="2"/>
      <c r="I26" s="2"/>
      <c r="J26" s="2"/>
      <c r="K26" s="2"/>
    </row>
    <row r="27" spans="1:11" ht="21" customHeight="1" x14ac:dyDescent="0.25">
      <c r="A27" s="2"/>
      <c r="B27" s="239" t="s">
        <v>97</v>
      </c>
      <c r="C27" s="181"/>
      <c r="D27" s="2"/>
      <c r="E27" s="2"/>
      <c r="F27" s="2"/>
      <c r="G27" s="2"/>
      <c r="H27" s="2"/>
      <c r="I27" s="2"/>
      <c r="J27" s="2"/>
      <c r="K27" s="2"/>
    </row>
    <row r="28" spans="1:11" ht="12.75" customHeight="1" x14ac:dyDescent="0.25">
      <c r="A28" s="2"/>
      <c r="B28" s="2"/>
      <c r="C28" s="52"/>
      <c r="D28" s="2"/>
      <c r="E28" s="2"/>
      <c r="F28" s="2"/>
      <c r="G28" s="2"/>
      <c r="H28" s="2"/>
      <c r="I28" s="2"/>
      <c r="J28" s="2"/>
      <c r="K28" s="2"/>
    </row>
    <row r="29" spans="1:11" ht="12.75" customHeight="1" x14ac:dyDescent="0.25">
      <c r="A29" s="2"/>
      <c r="B29" s="1"/>
      <c r="D29" s="2"/>
      <c r="E29" s="2"/>
      <c r="F29" s="2"/>
      <c r="G29" s="2"/>
      <c r="H29" s="2"/>
      <c r="I29" s="2"/>
      <c r="J29" s="2"/>
      <c r="K29" s="2"/>
    </row>
    <row r="30" spans="1:11" ht="12.75" customHeight="1" x14ac:dyDescent="0.25">
      <c r="A30" s="2"/>
      <c r="B30" s="1" t="s">
        <v>212</v>
      </c>
      <c r="C30" s="1"/>
      <c r="D30" s="2"/>
      <c r="E30" s="2"/>
      <c r="F30" s="2"/>
      <c r="G30" s="2"/>
      <c r="H30" s="2"/>
      <c r="I30" s="2"/>
      <c r="J30" s="2"/>
      <c r="K30" s="2"/>
    </row>
    <row r="31" spans="1:11" ht="12.75" customHeight="1" x14ac:dyDescent="0.25">
      <c r="A31" s="2"/>
      <c r="B31" s="2"/>
      <c r="C31" s="52"/>
      <c r="D31" s="2"/>
      <c r="E31" s="2"/>
      <c r="F31" s="2"/>
      <c r="G31" s="2"/>
      <c r="H31" s="2"/>
      <c r="I31" s="2"/>
      <c r="J31" s="2"/>
      <c r="K31" s="2"/>
    </row>
    <row r="32" spans="1:11" ht="12.75" customHeight="1" x14ac:dyDescent="0.25">
      <c r="A32" s="2"/>
      <c r="B32" s="2"/>
      <c r="C32" s="52"/>
      <c r="D32" s="2"/>
      <c r="E32" s="2"/>
      <c r="F32" s="2"/>
      <c r="G32" s="2"/>
      <c r="H32" s="2"/>
      <c r="I32" s="2"/>
      <c r="J32" s="2"/>
      <c r="K32" s="2"/>
    </row>
    <row r="33" spans="1:11" ht="12.75" customHeight="1" x14ac:dyDescent="0.25">
      <c r="A33" s="2"/>
      <c r="B33" s="2"/>
      <c r="C33" s="52"/>
      <c r="D33" s="2"/>
      <c r="E33" s="2"/>
      <c r="F33" s="2"/>
      <c r="G33" s="2"/>
      <c r="H33" s="2"/>
      <c r="I33" s="2"/>
      <c r="J33" s="2"/>
      <c r="K33" s="2"/>
    </row>
    <row r="34" spans="1:11" ht="12.75" customHeight="1" x14ac:dyDescent="0.25">
      <c r="A34" s="2"/>
      <c r="B34" s="2"/>
      <c r="C34" s="52"/>
      <c r="D34" s="2"/>
      <c r="E34" s="2"/>
      <c r="F34" s="2"/>
      <c r="G34" s="2"/>
      <c r="H34" s="2"/>
      <c r="I34" s="2"/>
      <c r="J34" s="2"/>
      <c r="K34" s="2"/>
    </row>
    <row r="35" spans="1:11" ht="12.75" customHeight="1" x14ac:dyDescent="0.25">
      <c r="A35" s="2"/>
      <c r="B35" s="2"/>
      <c r="C35" s="52"/>
      <c r="D35" s="2"/>
      <c r="E35" s="2"/>
      <c r="F35" s="2"/>
      <c r="G35" s="2"/>
      <c r="H35" s="2"/>
      <c r="I35" s="2"/>
      <c r="J35" s="2"/>
      <c r="K35" s="2"/>
    </row>
    <row r="36" spans="1:11" ht="12.75" customHeight="1" x14ac:dyDescent="0.25">
      <c r="A36" s="2"/>
      <c r="B36" s="2"/>
      <c r="C36" s="52"/>
      <c r="D36" s="2"/>
      <c r="E36" s="2"/>
      <c r="F36" s="2"/>
      <c r="G36" s="2"/>
      <c r="H36" s="2"/>
      <c r="I36" s="2"/>
      <c r="J36" s="2"/>
      <c r="K36" s="2"/>
    </row>
    <row r="37" spans="1:11" ht="12.75" customHeight="1" x14ac:dyDescent="0.25">
      <c r="A37" s="2"/>
      <c r="B37" s="2"/>
      <c r="C37" s="52"/>
      <c r="D37" s="2"/>
      <c r="E37" s="2"/>
      <c r="F37" s="2"/>
      <c r="G37" s="2"/>
      <c r="H37" s="2"/>
      <c r="I37" s="2"/>
      <c r="J37" s="2"/>
      <c r="K37" s="2"/>
    </row>
    <row r="38" spans="1:11" ht="12.75" customHeight="1" x14ac:dyDescent="0.25">
      <c r="A38" s="2"/>
      <c r="B38" s="2"/>
      <c r="C38" s="52"/>
      <c r="D38" s="2"/>
      <c r="E38" s="2"/>
      <c r="F38" s="2"/>
      <c r="G38" s="2"/>
      <c r="H38" s="2"/>
      <c r="I38" s="2"/>
      <c r="J38" s="2"/>
      <c r="K38" s="2"/>
    </row>
    <row r="39" spans="1:11" ht="12.75" customHeight="1" x14ac:dyDescent="0.25">
      <c r="A39" s="2"/>
      <c r="B39" s="2"/>
      <c r="C39" s="52"/>
      <c r="D39" s="2"/>
      <c r="E39" s="2"/>
      <c r="F39" s="2"/>
      <c r="G39" s="2"/>
      <c r="H39" s="2"/>
      <c r="I39" s="2"/>
      <c r="J39" s="2"/>
      <c r="K39" s="2"/>
    </row>
    <row r="40" spans="1:11" ht="12.75" customHeight="1" x14ac:dyDescent="0.25">
      <c r="A40" s="2"/>
      <c r="B40" s="2"/>
      <c r="C40" s="52"/>
      <c r="D40" s="2"/>
      <c r="E40" s="2"/>
      <c r="F40" s="2"/>
      <c r="G40" s="2"/>
      <c r="H40" s="2"/>
      <c r="I40" s="2"/>
      <c r="J40" s="2"/>
      <c r="K40" s="2"/>
    </row>
    <row r="41" spans="1:11" ht="12.75" customHeight="1" x14ac:dyDescent="0.25">
      <c r="A41" s="2"/>
      <c r="B41" s="2"/>
      <c r="C41" s="52"/>
      <c r="D41" s="2"/>
      <c r="E41" s="2"/>
      <c r="F41" s="2"/>
      <c r="G41" s="2"/>
      <c r="H41" s="2"/>
      <c r="I41" s="2"/>
      <c r="J41" s="2"/>
      <c r="K41" s="2"/>
    </row>
    <row r="42" spans="1:11" ht="12.75" customHeight="1" x14ac:dyDescent="0.25">
      <c r="A42" s="2"/>
      <c r="B42" s="2"/>
      <c r="C42" s="52"/>
      <c r="D42" s="2"/>
      <c r="E42" s="2"/>
      <c r="F42" s="2"/>
      <c r="G42" s="2"/>
      <c r="H42" s="2"/>
      <c r="I42" s="2"/>
      <c r="J42" s="2"/>
      <c r="K42" s="2"/>
    </row>
    <row r="43" spans="1:11" ht="12.75" customHeight="1" x14ac:dyDescent="0.25">
      <c r="A43" s="2"/>
      <c r="B43" s="2"/>
      <c r="C43" s="52"/>
      <c r="D43" s="2"/>
      <c r="E43" s="2"/>
      <c r="F43" s="2"/>
      <c r="G43" s="2"/>
      <c r="H43" s="2"/>
      <c r="I43" s="2"/>
      <c r="J43" s="2"/>
      <c r="K43" s="2"/>
    </row>
    <row r="44" spans="1:11" ht="12.75" customHeight="1" x14ac:dyDescent="0.25">
      <c r="A44" s="2"/>
      <c r="B44" s="2"/>
      <c r="C44" s="52"/>
      <c r="D44" s="2"/>
      <c r="E44" s="2"/>
      <c r="F44" s="2"/>
      <c r="G44" s="2"/>
      <c r="H44" s="2"/>
      <c r="I44" s="2"/>
      <c r="J44" s="2"/>
      <c r="K44" s="2"/>
    </row>
    <row r="45" spans="1:11" ht="12.75" customHeight="1" x14ac:dyDescent="0.25">
      <c r="A45" s="2"/>
      <c r="B45" s="2"/>
      <c r="C45" s="52"/>
      <c r="D45" s="2"/>
      <c r="E45" s="2"/>
      <c r="F45" s="2"/>
      <c r="G45" s="2"/>
      <c r="H45" s="2"/>
      <c r="I45" s="2"/>
      <c r="J45" s="2"/>
      <c r="K45" s="2"/>
    </row>
    <row r="46" spans="1:11" ht="12.75" customHeight="1" x14ac:dyDescent="0.25">
      <c r="A46" s="2"/>
      <c r="B46" s="2"/>
      <c r="C46" s="52"/>
      <c r="D46" s="2"/>
      <c r="E46" s="2"/>
      <c r="F46" s="2"/>
      <c r="G46" s="2"/>
      <c r="H46" s="2"/>
      <c r="I46" s="2"/>
      <c r="J46" s="2"/>
      <c r="K46" s="2"/>
    </row>
    <row r="47" spans="1:11" ht="12.75" customHeight="1" x14ac:dyDescent="0.25">
      <c r="A47" s="2"/>
      <c r="B47" s="2"/>
      <c r="C47" s="52"/>
      <c r="D47" s="2"/>
      <c r="E47" s="2"/>
      <c r="F47" s="2"/>
      <c r="G47" s="2"/>
      <c r="H47" s="2"/>
      <c r="I47" s="2"/>
      <c r="J47" s="2"/>
      <c r="K47" s="2"/>
    </row>
    <row r="48" spans="1:11" ht="12.75" customHeight="1" x14ac:dyDescent="0.25">
      <c r="A48" s="2"/>
      <c r="B48" s="2"/>
      <c r="C48" s="52"/>
      <c r="D48" s="2"/>
      <c r="E48" s="2"/>
      <c r="F48" s="2"/>
      <c r="G48" s="2"/>
      <c r="H48" s="2"/>
      <c r="I48" s="2"/>
      <c r="J48" s="2"/>
      <c r="K48" s="2"/>
    </row>
    <row r="49" spans="1:11" ht="12.75" customHeight="1" x14ac:dyDescent="0.25">
      <c r="A49" s="2"/>
      <c r="B49" s="2"/>
      <c r="C49" s="52"/>
      <c r="D49" s="2"/>
      <c r="E49" s="2"/>
      <c r="F49" s="2"/>
      <c r="G49" s="2"/>
      <c r="H49" s="2"/>
      <c r="I49" s="2"/>
      <c r="J49" s="2"/>
      <c r="K49" s="2"/>
    </row>
    <row r="50" spans="1:11" ht="12.75" customHeight="1" x14ac:dyDescent="0.25">
      <c r="A50" s="2"/>
      <c r="B50" s="2"/>
      <c r="C50" s="52"/>
      <c r="D50" s="2"/>
      <c r="E50" s="2"/>
      <c r="F50" s="2"/>
      <c r="G50" s="2"/>
      <c r="H50" s="2"/>
      <c r="I50" s="2"/>
      <c r="J50" s="2"/>
      <c r="K50" s="2"/>
    </row>
    <row r="51" spans="1:11" ht="12.75" customHeight="1" x14ac:dyDescent="0.25">
      <c r="A51" s="2"/>
      <c r="B51" s="2"/>
      <c r="C51" s="52"/>
      <c r="D51" s="2"/>
      <c r="E51" s="2"/>
      <c r="F51" s="2"/>
      <c r="G51" s="2"/>
      <c r="H51" s="2"/>
      <c r="I51" s="2"/>
      <c r="J51" s="2"/>
      <c r="K51" s="2"/>
    </row>
    <row r="52" spans="1:11" ht="12.75" customHeight="1" x14ac:dyDescent="0.25">
      <c r="A52" s="2"/>
      <c r="B52" s="2"/>
      <c r="C52" s="52"/>
      <c r="D52" s="2"/>
      <c r="E52" s="2"/>
      <c r="F52" s="2"/>
      <c r="G52" s="2"/>
      <c r="H52" s="2"/>
      <c r="I52" s="2"/>
      <c r="J52" s="2"/>
      <c r="K52" s="2"/>
    </row>
    <row r="53" spans="1:11" ht="12.75" customHeight="1" x14ac:dyDescent="0.25">
      <c r="A53" s="2"/>
      <c r="B53" s="2"/>
      <c r="C53" s="52"/>
      <c r="D53" s="2"/>
      <c r="E53" s="2"/>
      <c r="F53" s="2"/>
      <c r="G53" s="2"/>
      <c r="H53" s="2"/>
      <c r="I53" s="2"/>
      <c r="J53" s="2"/>
      <c r="K53" s="2"/>
    </row>
    <row r="54" spans="1:11" ht="12.75" customHeight="1" x14ac:dyDescent="0.25">
      <c r="A54" s="2"/>
      <c r="B54" s="2"/>
      <c r="C54" s="52"/>
      <c r="D54" s="2"/>
      <c r="E54" s="2"/>
      <c r="F54" s="2"/>
      <c r="G54" s="2"/>
      <c r="H54" s="2"/>
      <c r="I54" s="2"/>
      <c r="J54" s="2"/>
      <c r="K54" s="2"/>
    </row>
    <row r="55" spans="1:11" ht="12.75" customHeight="1" x14ac:dyDescent="0.25">
      <c r="A55" s="2"/>
      <c r="B55" s="2"/>
      <c r="C55" s="52"/>
      <c r="D55" s="2"/>
      <c r="E55" s="2"/>
      <c r="F55" s="2"/>
      <c r="G55" s="2"/>
      <c r="H55" s="2"/>
      <c r="I55" s="2"/>
      <c r="J55" s="2"/>
      <c r="K55" s="2"/>
    </row>
    <row r="56" spans="1:11" ht="12.75" customHeight="1" x14ac:dyDescent="0.25">
      <c r="A56" s="2"/>
      <c r="B56" s="2"/>
      <c r="C56" s="52"/>
      <c r="D56" s="2"/>
      <c r="E56" s="2"/>
      <c r="F56" s="2"/>
      <c r="G56" s="2"/>
      <c r="H56" s="2"/>
      <c r="I56" s="2"/>
      <c r="J56" s="2"/>
      <c r="K56" s="2"/>
    </row>
    <row r="57" spans="1:11" ht="12.75" customHeight="1" x14ac:dyDescent="0.25">
      <c r="A57" s="2"/>
      <c r="B57" s="2"/>
      <c r="C57" s="52"/>
      <c r="D57" s="2"/>
      <c r="E57" s="2"/>
      <c r="F57" s="2"/>
      <c r="G57" s="2"/>
      <c r="H57" s="2"/>
      <c r="I57" s="2"/>
      <c r="J57" s="2"/>
      <c r="K57" s="2"/>
    </row>
    <row r="58" spans="1:11" ht="12.75" customHeight="1" x14ac:dyDescent="0.25">
      <c r="A58" s="2"/>
      <c r="B58" s="2"/>
      <c r="C58" s="52"/>
      <c r="D58" s="2"/>
      <c r="E58" s="2"/>
      <c r="F58" s="2"/>
      <c r="G58" s="2"/>
      <c r="H58" s="2"/>
      <c r="I58" s="2"/>
      <c r="J58" s="2"/>
      <c r="K58" s="2"/>
    </row>
    <row r="59" spans="1:11" ht="12.75" customHeight="1" x14ac:dyDescent="0.25">
      <c r="A59" s="2"/>
      <c r="B59" s="2"/>
      <c r="C59" s="52"/>
      <c r="D59" s="2"/>
      <c r="E59" s="2"/>
      <c r="F59" s="2"/>
      <c r="G59" s="2"/>
      <c r="H59" s="2"/>
      <c r="I59" s="2"/>
      <c r="J59" s="2"/>
      <c r="K59" s="2"/>
    </row>
    <row r="60" spans="1:11" ht="12.75" customHeight="1" x14ac:dyDescent="0.25">
      <c r="A60" s="2"/>
      <c r="B60" s="2"/>
      <c r="C60" s="52"/>
      <c r="D60" s="2"/>
      <c r="E60" s="2"/>
      <c r="F60" s="2"/>
      <c r="G60" s="2"/>
      <c r="H60" s="2"/>
      <c r="I60" s="2"/>
      <c r="J60" s="2"/>
      <c r="K60" s="2"/>
    </row>
    <row r="61" spans="1:11" ht="12.75" customHeight="1" x14ac:dyDescent="0.25">
      <c r="A61" s="2"/>
      <c r="B61" s="2"/>
      <c r="C61" s="52"/>
      <c r="D61" s="2"/>
      <c r="E61" s="2"/>
      <c r="F61" s="2"/>
      <c r="G61" s="2"/>
      <c r="H61" s="2"/>
      <c r="I61" s="2"/>
      <c r="J61" s="2"/>
      <c r="K61" s="2"/>
    </row>
    <row r="62" spans="1:11" ht="12.75" customHeight="1" x14ac:dyDescent="0.25">
      <c r="A62" s="2"/>
      <c r="B62" s="2"/>
      <c r="C62" s="52"/>
      <c r="D62" s="2"/>
      <c r="E62" s="2"/>
      <c r="F62" s="2"/>
      <c r="G62" s="2"/>
      <c r="H62" s="2"/>
      <c r="I62" s="2"/>
      <c r="J62" s="2"/>
      <c r="K62" s="2"/>
    </row>
    <row r="63" spans="1:11" ht="12.75" customHeight="1" x14ac:dyDescent="0.25">
      <c r="A63" s="2"/>
      <c r="B63" s="2"/>
      <c r="C63" s="52"/>
      <c r="D63" s="2"/>
      <c r="E63" s="2"/>
      <c r="F63" s="2"/>
      <c r="G63" s="2"/>
      <c r="H63" s="2"/>
      <c r="I63" s="2"/>
      <c r="J63" s="2"/>
      <c r="K63" s="2"/>
    </row>
    <row r="64" spans="1:11" ht="12.75" customHeight="1" x14ac:dyDescent="0.25">
      <c r="A64" s="2"/>
      <c r="B64" s="2"/>
      <c r="C64" s="52"/>
      <c r="D64" s="2"/>
      <c r="E64" s="2"/>
      <c r="F64" s="2"/>
      <c r="G64" s="2"/>
      <c r="H64" s="2"/>
      <c r="I64" s="2"/>
      <c r="J64" s="2"/>
      <c r="K64" s="2"/>
    </row>
    <row r="65" spans="1:11" ht="12.75" customHeight="1" x14ac:dyDescent="0.25">
      <c r="A65" s="2"/>
      <c r="B65" s="2"/>
      <c r="C65" s="52"/>
      <c r="D65" s="2"/>
      <c r="E65" s="2"/>
      <c r="F65" s="2"/>
      <c r="G65" s="2"/>
      <c r="H65" s="2"/>
      <c r="I65" s="2"/>
      <c r="J65" s="2"/>
      <c r="K65" s="2"/>
    </row>
    <row r="66" spans="1:11" ht="12.75" customHeight="1" x14ac:dyDescent="0.25">
      <c r="A66" s="2"/>
      <c r="B66" s="2"/>
      <c r="C66" s="52"/>
      <c r="D66" s="2"/>
      <c r="E66" s="2"/>
      <c r="F66" s="2"/>
      <c r="G66" s="2"/>
      <c r="H66" s="2"/>
      <c r="I66" s="2"/>
      <c r="J66" s="2"/>
      <c r="K66" s="2"/>
    </row>
    <row r="67" spans="1:11" ht="12.75" customHeight="1" x14ac:dyDescent="0.25">
      <c r="A67" s="2"/>
      <c r="B67" s="2"/>
      <c r="C67" s="52"/>
      <c r="D67" s="2"/>
      <c r="E67" s="2"/>
      <c r="F67" s="2"/>
      <c r="G67" s="2"/>
      <c r="H67" s="2"/>
      <c r="I67" s="2"/>
      <c r="J67" s="2"/>
      <c r="K67" s="2"/>
    </row>
    <row r="68" spans="1:11" ht="12.75" customHeight="1" x14ac:dyDescent="0.25">
      <c r="A68" s="2"/>
      <c r="B68" s="2"/>
      <c r="C68" s="52"/>
      <c r="D68" s="2"/>
      <c r="E68" s="2"/>
      <c r="F68" s="2"/>
      <c r="G68" s="2"/>
      <c r="H68" s="2"/>
      <c r="I68" s="2"/>
      <c r="J68" s="2"/>
      <c r="K68" s="2"/>
    </row>
    <row r="69" spans="1:11" ht="12.75" customHeight="1" x14ac:dyDescent="0.25">
      <c r="A69" s="2"/>
      <c r="B69" s="2"/>
      <c r="C69" s="52"/>
      <c r="D69" s="2"/>
      <c r="E69" s="2"/>
      <c r="F69" s="2"/>
      <c r="G69" s="2"/>
      <c r="H69" s="2"/>
      <c r="I69" s="2"/>
      <c r="J69" s="2"/>
      <c r="K69" s="2"/>
    </row>
    <row r="70" spans="1:11" ht="12.75" customHeight="1" x14ac:dyDescent="0.25">
      <c r="A70" s="2"/>
      <c r="B70" s="2"/>
      <c r="C70" s="52"/>
      <c r="D70" s="2"/>
      <c r="E70" s="2"/>
      <c r="F70" s="2"/>
      <c r="G70" s="2"/>
      <c r="H70" s="2"/>
      <c r="I70" s="2"/>
      <c r="J70" s="2"/>
      <c r="K70" s="2"/>
    </row>
    <row r="71" spans="1:11" ht="12.75" customHeight="1" x14ac:dyDescent="0.25">
      <c r="A71" s="2"/>
      <c r="B71" s="2"/>
      <c r="C71" s="52"/>
      <c r="D71" s="2"/>
      <c r="E71" s="2"/>
      <c r="F71" s="2"/>
      <c r="G71" s="2"/>
      <c r="H71" s="2"/>
      <c r="I71" s="2"/>
      <c r="J71" s="2"/>
      <c r="K71" s="2"/>
    </row>
    <row r="72" spans="1:11" ht="12.75" customHeight="1" x14ac:dyDescent="0.25">
      <c r="A72" s="2"/>
      <c r="B72" s="2"/>
      <c r="C72" s="52"/>
      <c r="D72" s="2"/>
      <c r="E72" s="2"/>
      <c r="F72" s="2"/>
      <c r="G72" s="2"/>
      <c r="H72" s="2"/>
      <c r="I72" s="2"/>
      <c r="J72" s="2"/>
      <c r="K72" s="2"/>
    </row>
    <row r="73" spans="1:11" ht="12.75" customHeight="1" x14ac:dyDescent="0.25">
      <c r="A73" s="2"/>
      <c r="B73" s="2"/>
      <c r="C73" s="52"/>
      <c r="D73" s="2"/>
      <c r="E73" s="2"/>
      <c r="F73" s="2"/>
      <c r="G73" s="2"/>
      <c r="H73" s="2"/>
      <c r="I73" s="2"/>
      <c r="J73" s="2"/>
      <c r="K73" s="2"/>
    </row>
    <row r="74" spans="1:11" ht="12.75" customHeight="1" x14ac:dyDescent="0.25">
      <c r="A74" s="2"/>
      <c r="B74" s="2"/>
      <c r="C74" s="52"/>
      <c r="D74" s="2"/>
      <c r="E74" s="2"/>
      <c r="F74" s="2"/>
      <c r="G74" s="2"/>
      <c r="H74" s="2"/>
      <c r="I74" s="2"/>
      <c r="J74" s="2"/>
      <c r="K74" s="2"/>
    </row>
    <row r="75" spans="1:11" ht="12.75" customHeight="1" x14ac:dyDescent="0.25">
      <c r="A75" s="2"/>
      <c r="B75" s="2"/>
      <c r="C75" s="52"/>
      <c r="D75" s="2"/>
      <c r="E75" s="2"/>
      <c r="F75" s="2"/>
      <c r="G75" s="2"/>
      <c r="H75" s="2"/>
      <c r="I75" s="2"/>
      <c r="J75" s="2"/>
      <c r="K75" s="2"/>
    </row>
    <row r="76" spans="1:11" ht="12.75" customHeight="1" x14ac:dyDescent="0.25">
      <c r="A76" s="2"/>
      <c r="B76" s="2"/>
      <c r="C76" s="52"/>
      <c r="D76" s="2"/>
      <c r="E76" s="2"/>
      <c r="F76" s="2"/>
      <c r="G76" s="2"/>
      <c r="H76" s="2"/>
      <c r="I76" s="2"/>
      <c r="J76" s="2"/>
      <c r="K76" s="2"/>
    </row>
    <row r="77" spans="1:11" ht="12.75" customHeight="1" x14ac:dyDescent="0.25">
      <c r="A77" s="2"/>
      <c r="B77" s="2"/>
      <c r="C77" s="52"/>
      <c r="D77" s="2"/>
      <c r="E77" s="2"/>
      <c r="F77" s="2"/>
      <c r="G77" s="2"/>
      <c r="H77" s="2"/>
      <c r="I77" s="2"/>
      <c r="J77" s="2"/>
      <c r="K77" s="2"/>
    </row>
    <row r="78" spans="1:11" ht="12.75" customHeight="1" x14ac:dyDescent="0.25">
      <c r="A78" s="2"/>
      <c r="B78" s="2"/>
      <c r="C78" s="52"/>
      <c r="D78" s="2"/>
      <c r="E78" s="2"/>
      <c r="F78" s="2"/>
      <c r="G78" s="2"/>
      <c r="H78" s="2"/>
      <c r="I78" s="2"/>
      <c r="J78" s="2"/>
      <c r="K78" s="2"/>
    </row>
    <row r="79" spans="1:11" ht="12.75" customHeight="1" x14ac:dyDescent="0.25">
      <c r="A79" s="2"/>
      <c r="B79" s="2"/>
      <c r="C79" s="52"/>
      <c r="D79" s="2"/>
      <c r="E79" s="2"/>
      <c r="F79" s="2"/>
      <c r="G79" s="2"/>
      <c r="H79" s="2"/>
      <c r="I79" s="2"/>
      <c r="J79" s="2"/>
      <c r="K79" s="2"/>
    </row>
    <row r="80" spans="1:11" ht="12.75" customHeight="1" x14ac:dyDescent="0.25">
      <c r="A80" s="2"/>
      <c r="B80" s="2"/>
      <c r="C80" s="52"/>
      <c r="D80" s="2"/>
      <c r="E80" s="2"/>
      <c r="F80" s="2"/>
      <c r="G80" s="2"/>
      <c r="H80" s="2"/>
      <c r="I80" s="2"/>
      <c r="J80" s="2"/>
      <c r="K80" s="2"/>
    </row>
    <row r="81" spans="1:11" ht="12.75" customHeight="1" x14ac:dyDescent="0.25">
      <c r="A81" s="2"/>
      <c r="B81" s="2"/>
      <c r="C81" s="52"/>
      <c r="D81" s="2"/>
      <c r="E81" s="2"/>
      <c r="F81" s="2"/>
      <c r="G81" s="2"/>
      <c r="H81" s="2"/>
      <c r="I81" s="2"/>
      <c r="J81" s="2"/>
      <c r="K81" s="2"/>
    </row>
    <row r="82" spans="1:11" ht="12.75" customHeight="1" x14ac:dyDescent="0.25">
      <c r="A82" s="2"/>
      <c r="B82" s="2"/>
      <c r="C82" s="52"/>
      <c r="D82" s="2"/>
      <c r="E82" s="2"/>
      <c r="F82" s="2"/>
      <c r="G82" s="2"/>
      <c r="H82" s="2"/>
      <c r="I82" s="2"/>
      <c r="J82" s="2"/>
      <c r="K82" s="2"/>
    </row>
    <row r="83" spans="1:11" ht="12.75" customHeight="1" x14ac:dyDescent="0.25">
      <c r="A83" s="2"/>
      <c r="B83" s="2"/>
      <c r="C83" s="52"/>
      <c r="D83" s="2"/>
      <c r="E83" s="2"/>
      <c r="F83" s="2"/>
      <c r="G83" s="2"/>
      <c r="H83" s="2"/>
      <c r="I83" s="2"/>
      <c r="J83" s="2"/>
      <c r="K83" s="2"/>
    </row>
    <row r="84" spans="1:11" ht="12.75" customHeight="1" x14ac:dyDescent="0.25">
      <c r="A84" s="2"/>
      <c r="B84" s="2"/>
      <c r="C84" s="52"/>
      <c r="D84" s="2"/>
      <c r="E84" s="2"/>
      <c r="F84" s="2"/>
      <c r="G84" s="2"/>
      <c r="H84" s="2"/>
      <c r="I84" s="2"/>
      <c r="J84" s="2"/>
      <c r="K84" s="2"/>
    </row>
    <row r="85" spans="1:11" ht="12.75" customHeight="1" x14ac:dyDescent="0.25">
      <c r="A85" s="2"/>
      <c r="B85" s="2"/>
      <c r="C85" s="52"/>
      <c r="D85" s="2"/>
      <c r="E85" s="2"/>
      <c r="F85" s="2"/>
      <c r="G85" s="2"/>
      <c r="H85" s="2"/>
      <c r="I85" s="2"/>
      <c r="J85" s="2"/>
      <c r="K85" s="2"/>
    </row>
    <row r="86" spans="1:11" ht="12.75" customHeight="1" x14ac:dyDescent="0.25">
      <c r="A86" s="2"/>
      <c r="B86" s="2"/>
      <c r="C86" s="52"/>
      <c r="D86" s="2"/>
      <c r="E86" s="2"/>
      <c r="F86" s="2"/>
      <c r="G86" s="2"/>
      <c r="H86" s="2"/>
      <c r="I86" s="2"/>
      <c r="J86" s="2"/>
      <c r="K86" s="2"/>
    </row>
    <row r="87" spans="1:11" ht="12.75" customHeight="1" x14ac:dyDescent="0.25">
      <c r="A87" s="2"/>
      <c r="B87" s="2"/>
      <c r="C87" s="52"/>
      <c r="D87" s="2"/>
      <c r="E87" s="2"/>
      <c r="F87" s="2"/>
      <c r="G87" s="2"/>
      <c r="H87" s="2"/>
      <c r="I87" s="2"/>
      <c r="J87" s="2"/>
      <c r="K87" s="2"/>
    </row>
    <row r="88" spans="1:11" ht="12.75" customHeight="1" x14ac:dyDescent="0.25">
      <c r="A88" s="2"/>
      <c r="B88" s="2"/>
      <c r="C88" s="52"/>
      <c r="D88" s="2"/>
      <c r="E88" s="2"/>
      <c r="F88" s="2"/>
      <c r="G88" s="2"/>
      <c r="H88" s="2"/>
      <c r="I88" s="2"/>
      <c r="J88" s="2"/>
      <c r="K88" s="2"/>
    </row>
    <row r="89" spans="1:11" ht="12.75" customHeight="1" x14ac:dyDescent="0.25">
      <c r="A89" s="2"/>
      <c r="B89" s="2"/>
      <c r="C89" s="52"/>
      <c r="D89" s="2"/>
      <c r="E89" s="2"/>
      <c r="F89" s="2"/>
      <c r="G89" s="2"/>
      <c r="H89" s="2"/>
      <c r="I89" s="2"/>
      <c r="J89" s="2"/>
      <c r="K89" s="2"/>
    </row>
    <row r="90" spans="1:11" ht="12.75" customHeight="1" x14ac:dyDescent="0.25">
      <c r="A90" s="2"/>
      <c r="B90" s="2"/>
      <c r="C90" s="52"/>
      <c r="D90" s="2"/>
      <c r="E90" s="2"/>
      <c r="F90" s="2"/>
      <c r="G90" s="2"/>
      <c r="H90" s="2"/>
      <c r="I90" s="2"/>
      <c r="J90" s="2"/>
      <c r="K90" s="2"/>
    </row>
    <row r="91" spans="1:11" ht="12.75" customHeight="1" x14ac:dyDescent="0.25">
      <c r="A91" s="2"/>
      <c r="B91" s="2"/>
      <c r="C91" s="52"/>
      <c r="D91" s="2"/>
      <c r="E91" s="2"/>
      <c r="F91" s="2"/>
      <c r="G91" s="2"/>
      <c r="H91" s="2"/>
      <c r="I91" s="2"/>
      <c r="J91" s="2"/>
      <c r="K91" s="2"/>
    </row>
    <row r="92" spans="1:11" ht="12.75" customHeight="1" x14ac:dyDescent="0.25">
      <c r="A92" s="2"/>
      <c r="B92" s="2"/>
      <c r="C92" s="52"/>
      <c r="D92" s="2"/>
      <c r="E92" s="2"/>
      <c r="F92" s="2"/>
      <c r="G92" s="2"/>
      <c r="H92" s="2"/>
      <c r="I92" s="2"/>
      <c r="J92" s="2"/>
      <c r="K92" s="2"/>
    </row>
    <row r="93" spans="1:11" ht="12.75" customHeight="1" x14ac:dyDescent="0.25">
      <c r="A93" s="2"/>
      <c r="B93" s="2"/>
      <c r="C93" s="52"/>
      <c r="D93" s="2"/>
      <c r="E93" s="2"/>
      <c r="F93" s="2"/>
      <c r="G93" s="2"/>
      <c r="H93" s="2"/>
      <c r="I93" s="2"/>
      <c r="J93" s="2"/>
      <c r="K93" s="2"/>
    </row>
    <row r="94" spans="1:11" ht="12.75" customHeight="1" x14ac:dyDescent="0.25">
      <c r="A94" s="2"/>
      <c r="B94" s="2"/>
      <c r="C94" s="52"/>
      <c r="D94" s="2"/>
      <c r="E94" s="2"/>
      <c r="F94" s="2"/>
      <c r="G94" s="2"/>
      <c r="H94" s="2"/>
      <c r="I94" s="2"/>
      <c r="J94" s="2"/>
      <c r="K94" s="2"/>
    </row>
    <row r="95" spans="1:11" ht="12.75" customHeight="1" x14ac:dyDescent="0.25">
      <c r="A95" s="2"/>
      <c r="B95" s="2"/>
      <c r="C95" s="52"/>
      <c r="D95" s="2"/>
      <c r="E95" s="2"/>
      <c r="F95" s="2"/>
      <c r="G95" s="2"/>
      <c r="H95" s="2"/>
      <c r="I95" s="2"/>
      <c r="J95" s="2"/>
      <c r="K95" s="2"/>
    </row>
    <row r="96" spans="1:11" ht="12.75" customHeight="1" x14ac:dyDescent="0.25">
      <c r="A96" s="2"/>
      <c r="B96" s="2"/>
      <c r="C96" s="52"/>
      <c r="D96" s="2"/>
      <c r="E96" s="2"/>
      <c r="F96" s="2"/>
      <c r="G96" s="2"/>
      <c r="H96" s="2"/>
      <c r="I96" s="2"/>
      <c r="J96" s="2"/>
      <c r="K96" s="2"/>
    </row>
    <row r="97" spans="1:11" ht="12.75" customHeight="1" x14ac:dyDescent="0.25">
      <c r="A97" s="2"/>
      <c r="B97" s="2"/>
      <c r="C97" s="52"/>
      <c r="D97" s="2"/>
      <c r="E97" s="2"/>
      <c r="F97" s="2"/>
      <c r="G97" s="2"/>
      <c r="H97" s="2"/>
      <c r="I97" s="2"/>
      <c r="J97" s="2"/>
      <c r="K97" s="2"/>
    </row>
    <row r="98" spans="1:11" ht="12.75" customHeight="1" x14ac:dyDescent="0.25">
      <c r="A98" s="2"/>
      <c r="B98" s="2"/>
      <c r="C98" s="52"/>
      <c r="D98" s="2"/>
      <c r="E98" s="2"/>
      <c r="F98" s="2"/>
      <c r="G98" s="2"/>
      <c r="H98" s="2"/>
      <c r="I98" s="2"/>
      <c r="J98" s="2"/>
      <c r="K98" s="2"/>
    </row>
  </sheetData>
  <mergeCells count="6">
    <mergeCell ref="B27:C27"/>
    <mergeCell ref="A1:C1"/>
    <mergeCell ref="B23:C23"/>
    <mergeCell ref="B24:C24"/>
    <mergeCell ref="B25:C25"/>
    <mergeCell ref="B26:C26"/>
  </mergeCells>
  <pageMargins left="0.7" right="0.7" top="0.75" bottom="0.75" header="0" footer="0"/>
  <pageSetup paperSize="9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d F i 5 V E s z Y c 6 j A A A A 9 g A A A B I A H A B D b 2 5 m a W c v U G F j a 2 F n Z S 5 4 b W w g o h g A K K A U A A A A A A A A A A A A A A A A A A A A A A A A A A A A h Y + x D o I w F E V / h X S n L e B A y K M M r p K Y m B j W p j y x E Y q h x f J v D n 6 S v y B G U T f H e + 4 Z 7 r 1 f b 1 B M X R t c c L C 6 N z m J K C c B G t X X 2 j Q 5 G d 0 h T E k h Y C v V S T Y Y z L K x 2 W T r n B y d O 2 e M e e + p T 2 g / N C z m P G J V u d m p I 3 a S f G T 9 X w 6 1 s U 4 a h U T A / j V G x D T i K 5 q k 8 y Z g C 4 R S m 6 8 Q z 9 2 z / Y G w H l s 3 D i j Q h m U F b I n A 3 h / E A 1 B L A w Q U A A I A C A B 0 W L l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d F i 5 V C i K R 7 g O A A A A E Q A A A B M A H A B G b 3 J t d W x h c y 9 T Z W N 0 a W 9 u M S 5 t I K I Y A C i g F A A A A A A A A A A A A A A A A A A A A A A A A A A A A C t O T S 7 J z M 9 T C I b Q h t Y A U E s B A i 0 A F A A C A A g A d F i 5 V E s z Y c 6 j A A A A 9 g A A A B I A A A A A A A A A A A A A A A A A A A A A A E N v b m Z p Z y 9 Q Y W N r Y W d l L n h t b F B L A Q I t A B Q A A g A I A H R Y u V Q P y u m r p A A A A O k A A A A T A A A A A A A A A A A A A A A A A O 8 A A A B b Q 2 9 u d G V u d F 9 U e X B l c 1 0 u e G 1 s U E s B A i 0 A F A A C A A g A d F i 5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D c t R B a N n Z B p o K Y T d M I + G c A A A A A A g A A A A A A E G Y A A A A B A A A g A A A A g z b N 2 + j B Q 1 7 7 0 9 E Z a w q l w S d m s q f c R b s / L r X V 1 p H 2 E E g A A A A A D o A A A A A C A A A g A A A A b n / r 9 0 N u x k Y J + s w C 2 m B C O d I u m U 0 A o E d Y E h Q A M / 8 u i A B Q A A A A t J v n A i C 2 a 8 v 5 g p N L 8 P 9 u N 6 O m h O M j 1 R G u Q 2 o e e i w 1 8 k Z b A k e b n W 3 / P e 7 M S Y A S d e Y X O O A X z K 9 F T f P y 9 w q n V Q f a z 3 6 H 1 p R c E y i y u W 6 o X H 9 z I K 5 A A A A A / 8 h 9 x m 0 v 5 h O x I E o Q s B E 8 e o U 6 E Y N Z 0 p z D 6 h J j c M K I a p m 3 c U m O u j r b 0 0 Y Q s t R J 3 6 A R q G l C v L y G V y e 1 O d U 8 6 / p l U g = = < / D a t a M a s h u p > 
</file>

<file path=customXml/itemProps1.xml><?xml version="1.0" encoding="utf-8"?>
<ds:datastoreItem xmlns:ds="http://schemas.openxmlformats.org/officeDocument/2006/customXml" ds:itemID="{5FA6155B-9C9D-4273-9F69-609953A870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RESUMEN</vt:lpstr>
      <vt:lpstr>PROGRAMA FISICO FINANCIERO</vt:lpstr>
      <vt:lpstr>PRESUPUESTO</vt:lpstr>
      <vt:lpstr>CRITERIOS DE LAS PARTIDAS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soporte@factec.mx</dc:creator>
  <cp:lastModifiedBy>Ing. Rodrigo Lozano González</cp:lastModifiedBy>
  <cp:lastPrinted>2021-11-04T23:56:26Z</cp:lastPrinted>
  <dcterms:created xsi:type="dcterms:W3CDTF">2021-02-08T15:29:58Z</dcterms:created>
  <dcterms:modified xsi:type="dcterms:W3CDTF">2023-05-05T18:57:01Z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0x010100F24EB5F256E323469AB1B3F545D43005</vt:lpwstr>
  </property>
</Properties>
</file>